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6\dces\dces-public\User\Taylor\CE Projects\PCE Comparisons\Web Output\2017\"/>
    </mc:Choice>
  </mc:AlternateContent>
  <bookViews>
    <workbookView xWindow="0" yWindow="0" windowWidth="24000" windowHeight="10020"/>
  </bookViews>
  <sheets>
    <sheet name="2009-16 Comparable Categories" sheetId="1" r:id="rId1"/>
    <sheet name="Older Comparable Categories" sheetId="3" r:id="rId2"/>
  </sheets>
  <definedNames>
    <definedName name="_xlnm.Print_Area" localSheetId="0">'2009-16 Comparable Categories'!$A$1:$S$147</definedName>
    <definedName name="_xlnm.Print_Titles" localSheetId="0">'2009-16 Comparable Categories'!$1:$5</definedName>
    <definedName name="Z_5A90F39C_AD92_4CB8_A5F8_1977A0A62E63_.wvu.PrintArea" localSheetId="0" hidden="1">'2009-16 Comparable Categories'!$A$1:$O$76</definedName>
  </definedNames>
  <calcPr calcId="152511"/>
</workbook>
</file>

<file path=xl/calcChain.xml><?xml version="1.0" encoding="utf-8"?>
<calcChain xmlns="http://schemas.openxmlformats.org/spreadsheetml/2006/main">
  <c r="G76" i="1" l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F60" i="1"/>
  <c r="F61" i="1" s="1"/>
  <c r="G59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20" i="1"/>
  <c r="G40" i="1"/>
  <c r="G39" i="1"/>
  <c r="G38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5" i="1"/>
  <c r="G14" i="1"/>
  <c r="G9" i="1"/>
  <c r="F36" i="1"/>
  <c r="F37" i="1" s="1"/>
  <c r="F15" i="1"/>
  <c r="F16" i="1" s="1"/>
  <c r="G60" i="1" l="1"/>
  <c r="G36" i="1"/>
  <c r="F10" i="1"/>
  <c r="G10" i="1" s="1"/>
  <c r="Q12" i="1"/>
  <c r="M12" i="1"/>
  <c r="I12" i="1"/>
  <c r="E12" i="1"/>
  <c r="E10" i="1"/>
  <c r="E9" i="1"/>
  <c r="E60" i="1"/>
  <c r="E61" i="1" s="1"/>
  <c r="E36" i="1"/>
  <c r="E37" i="1" s="1"/>
  <c r="E15" i="1"/>
  <c r="E16" i="1" s="1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J58" i="3"/>
  <c r="J57" i="3"/>
  <c r="K57" i="3" s="1"/>
  <c r="I57" i="3"/>
  <c r="I58" i="3" s="1"/>
  <c r="K56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7" i="3"/>
  <c r="K36" i="3"/>
  <c r="K35" i="3"/>
  <c r="J34" i="3"/>
  <c r="J33" i="3"/>
  <c r="K33" i="3" s="1"/>
  <c r="I33" i="3"/>
  <c r="I34" i="3" s="1"/>
  <c r="K32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J13" i="3"/>
  <c r="I13" i="3"/>
  <c r="J12" i="3"/>
  <c r="K12" i="3" s="1"/>
  <c r="I12" i="3"/>
  <c r="K11" i="3"/>
  <c r="J8" i="3"/>
  <c r="J7" i="3"/>
  <c r="J9" i="3" s="1"/>
  <c r="I7" i="3"/>
  <c r="I8" i="3" s="1"/>
  <c r="K6" i="3"/>
  <c r="F11" i="1" l="1"/>
  <c r="F12" i="1"/>
  <c r="G12" i="1" s="1"/>
  <c r="E11" i="1"/>
  <c r="I9" i="3"/>
  <c r="K9" i="3" s="1"/>
  <c r="K7" i="3"/>
  <c r="G73" i="3" l="1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F58" i="3"/>
  <c r="E58" i="3"/>
  <c r="G57" i="3"/>
  <c r="F57" i="3"/>
  <c r="E57" i="3"/>
  <c r="G56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7" i="3"/>
  <c r="G36" i="3"/>
  <c r="G35" i="3"/>
  <c r="F34" i="3"/>
  <c r="E34" i="3"/>
  <c r="G33" i="3"/>
  <c r="F33" i="3"/>
  <c r="E33" i="3"/>
  <c r="G32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E13" i="3"/>
  <c r="F12" i="3"/>
  <c r="F13" i="3" s="1"/>
  <c r="E12" i="3"/>
  <c r="G11" i="3"/>
  <c r="E8" i="3"/>
  <c r="E7" i="3"/>
  <c r="E9" i="3" s="1"/>
  <c r="G6" i="3"/>
  <c r="G12" i="3" l="1"/>
  <c r="F7" i="3"/>
  <c r="F8" i="3" l="1"/>
  <c r="F9" i="3"/>
  <c r="G9" i="3" s="1"/>
  <c r="G7" i="3"/>
  <c r="E80" i="1"/>
  <c r="Q9" i="1"/>
  <c r="J16" i="1" l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59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0" i="1"/>
  <c r="K39" i="1"/>
  <c r="K38" i="1"/>
  <c r="K35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4" i="1"/>
  <c r="J60" i="1"/>
  <c r="J61" i="1" s="1"/>
  <c r="J36" i="1"/>
  <c r="J15" i="1"/>
  <c r="I9" i="1"/>
  <c r="K9" i="1" s="1"/>
  <c r="I60" i="1"/>
  <c r="I61" i="1" s="1"/>
  <c r="I36" i="1"/>
  <c r="I37" i="1" s="1"/>
  <c r="I15" i="1"/>
  <c r="I16" i="1" s="1"/>
  <c r="K111" i="1"/>
  <c r="K110" i="1"/>
  <c r="K109" i="1"/>
  <c r="I108" i="1"/>
  <c r="K107" i="1"/>
  <c r="J107" i="1"/>
  <c r="J108" i="1" s="1"/>
  <c r="I107" i="1"/>
  <c r="K106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J86" i="1"/>
  <c r="J87" i="1" s="1"/>
  <c r="I86" i="1"/>
  <c r="I87" i="1" s="1"/>
  <c r="K85" i="1"/>
  <c r="I80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J132" i="1"/>
  <c r="I132" i="1"/>
  <c r="K131" i="1"/>
  <c r="J131" i="1"/>
  <c r="I131" i="1"/>
  <c r="K130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36" i="1" l="1"/>
  <c r="K15" i="1"/>
  <c r="I10" i="1"/>
  <c r="K60" i="1"/>
  <c r="I81" i="1"/>
  <c r="I83" i="1" s="1"/>
  <c r="J37" i="1"/>
  <c r="J10" i="1"/>
  <c r="J12" i="1" s="1"/>
  <c r="K80" i="1"/>
  <c r="K86" i="1"/>
  <c r="J81" i="1"/>
  <c r="N107" i="1"/>
  <c r="I11" i="1" l="1"/>
  <c r="K12" i="1"/>
  <c r="I82" i="1"/>
  <c r="J11" i="1"/>
  <c r="K10" i="1"/>
  <c r="J82" i="1"/>
  <c r="J83" i="1"/>
  <c r="K83" i="1" s="1"/>
  <c r="K81" i="1"/>
  <c r="O55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62" i="1"/>
  <c r="O59" i="1"/>
  <c r="O57" i="1"/>
  <c r="O44" i="1"/>
  <c r="O45" i="1"/>
  <c r="O46" i="1"/>
  <c r="O47" i="1"/>
  <c r="O48" i="1"/>
  <c r="O49" i="1"/>
  <c r="O50" i="1"/>
  <c r="O51" i="1"/>
  <c r="O52" i="1"/>
  <c r="O53" i="1"/>
  <c r="O54" i="1"/>
  <c r="O56" i="1"/>
  <c r="O43" i="1"/>
  <c r="O38" i="1"/>
  <c r="O39" i="1"/>
  <c r="O40" i="1"/>
  <c r="O14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N60" i="1"/>
  <c r="N61" i="1" s="1"/>
  <c r="N36" i="1"/>
  <c r="N37" i="1" s="1"/>
  <c r="N15" i="1"/>
  <c r="N16" i="1" s="1"/>
  <c r="M9" i="1"/>
  <c r="O9" i="1" s="1"/>
  <c r="M60" i="1"/>
  <c r="M61" i="1" s="1"/>
  <c r="M36" i="1"/>
  <c r="M37" i="1" s="1"/>
  <c r="M15" i="1"/>
  <c r="M16" i="1" s="1"/>
  <c r="F107" i="1"/>
  <c r="E107" i="1"/>
  <c r="Q36" i="1"/>
  <c r="S38" i="1"/>
  <c r="S39" i="1"/>
  <c r="S40" i="1"/>
  <c r="G109" i="1"/>
  <c r="G110" i="1"/>
  <c r="G111" i="1"/>
  <c r="G106" i="1"/>
  <c r="G97" i="1"/>
  <c r="G98" i="1"/>
  <c r="G99" i="1"/>
  <c r="G100" i="1"/>
  <c r="G101" i="1"/>
  <c r="G102" i="1"/>
  <c r="G103" i="1"/>
  <c r="G104" i="1"/>
  <c r="R36" i="1"/>
  <c r="G107" i="1" l="1"/>
  <c r="O60" i="1"/>
  <c r="O36" i="1"/>
  <c r="O15" i="1"/>
  <c r="N10" i="1"/>
  <c r="N12" i="1" s="1"/>
  <c r="M10" i="1"/>
  <c r="O10" i="1" s="1"/>
  <c r="N11" i="1"/>
  <c r="S62" i="1"/>
  <c r="R60" i="1"/>
  <c r="R61" i="1" s="1"/>
  <c r="Q60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63" i="1"/>
  <c r="S59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43" i="1"/>
  <c r="S35" i="1"/>
  <c r="R37" i="1"/>
  <c r="S36" i="1"/>
  <c r="R15" i="1"/>
  <c r="R10" i="1" s="1"/>
  <c r="Q15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17" i="1"/>
  <c r="S14" i="1"/>
  <c r="S9" i="1"/>
  <c r="R107" i="1"/>
  <c r="O12" i="1" l="1"/>
  <c r="M11" i="1"/>
  <c r="Q10" i="1"/>
  <c r="R11" i="1"/>
  <c r="R12" i="1"/>
  <c r="R16" i="1"/>
  <c r="Q37" i="1"/>
  <c r="S15" i="1"/>
  <c r="Q16" i="1"/>
  <c r="S60" i="1"/>
  <c r="Q61" i="1"/>
  <c r="S111" i="1"/>
  <c r="S110" i="1"/>
  <c r="S109" i="1"/>
  <c r="Q107" i="1"/>
  <c r="Q108" i="1" s="1"/>
  <c r="S106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R86" i="1"/>
  <c r="Q86" i="1"/>
  <c r="Q87" i="1" s="1"/>
  <c r="S85" i="1"/>
  <c r="S80" i="1"/>
  <c r="Q11" i="1" l="1"/>
  <c r="S12" i="1"/>
  <c r="S10" i="1"/>
  <c r="S86" i="1"/>
  <c r="R87" i="1"/>
  <c r="S107" i="1"/>
  <c r="R108" i="1"/>
  <c r="G147" i="1" l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F131" i="1"/>
  <c r="E131" i="1"/>
  <c r="G130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F108" i="1"/>
  <c r="E108" i="1"/>
  <c r="G96" i="1"/>
  <c r="G95" i="1"/>
  <c r="G94" i="1"/>
  <c r="G93" i="1"/>
  <c r="G92" i="1"/>
  <c r="G91" i="1"/>
  <c r="G90" i="1"/>
  <c r="G89" i="1"/>
  <c r="G88" i="1"/>
  <c r="F86" i="1"/>
  <c r="E86" i="1"/>
  <c r="G85" i="1"/>
  <c r="G80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N131" i="1"/>
  <c r="N132" i="1" s="1"/>
  <c r="M131" i="1"/>
  <c r="M132" i="1" s="1"/>
  <c r="O130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1" i="1"/>
  <c r="O110" i="1"/>
  <c r="O109" i="1"/>
  <c r="N108" i="1"/>
  <c r="M107" i="1"/>
  <c r="M108" i="1" s="1"/>
  <c r="O106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N86" i="1"/>
  <c r="M86" i="1"/>
  <c r="M87" i="1" s="1"/>
  <c r="O85" i="1"/>
  <c r="O80" i="1"/>
  <c r="S136" i="1"/>
  <c r="S119" i="1"/>
  <c r="E87" i="1" l="1"/>
  <c r="E81" i="1"/>
  <c r="F87" i="1"/>
  <c r="F81" i="1"/>
  <c r="F83" i="1" s="1"/>
  <c r="E132" i="1"/>
  <c r="E83" i="1"/>
  <c r="G131" i="1"/>
  <c r="F132" i="1"/>
  <c r="G86" i="1"/>
  <c r="O131" i="1"/>
  <c r="N81" i="1"/>
  <c r="O107" i="1"/>
  <c r="M81" i="1"/>
  <c r="M83" i="1" s="1"/>
  <c r="O86" i="1"/>
  <c r="N87" i="1"/>
  <c r="N82" i="1" l="1"/>
  <c r="N83" i="1"/>
  <c r="O83" i="1" s="1"/>
  <c r="G81" i="1"/>
  <c r="F82" i="1"/>
  <c r="G83" i="1"/>
  <c r="E82" i="1"/>
  <c r="O81" i="1"/>
  <c r="M82" i="1"/>
  <c r="S114" i="1"/>
  <c r="S115" i="1"/>
  <c r="S116" i="1"/>
  <c r="S117" i="1"/>
  <c r="S118" i="1"/>
  <c r="S120" i="1"/>
  <c r="S121" i="1"/>
  <c r="S122" i="1"/>
  <c r="S123" i="1"/>
  <c r="S124" i="1"/>
  <c r="S125" i="1"/>
  <c r="S126" i="1"/>
  <c r="S127" i="1"/>
  <c r="S128" i="1"/>
  <c r="S130" i="1"/>
  <c r="Q131" i="1"/>
  <c r="R131" i="1"/>
  <c r="S133" i="1"/>
  <c r="S134" i="1"/>
  <c r="S135" i="1"/>
  <c r="S137" i="1"/>
  <c r="S138" i="1"/>
  <c r="S139" i="1"/>
  <c r="S140" i="1"/>
  <c r="S141" i="1"/>
  <c r="S142" i="1"/>
  <c r="S143" i="1"/>
  <c r="S144" i="1"/>
  <c r="S145" i="1"/>
  <c r="S146" i="1"/>
  <c r="S147" i="1"/>
  <c r="R132" i="1" l="1"/>
  <c r="R81" i="1"/>
  <c r="Q132" i="1"/>
  <c r="Q81" i="1"/>
  <c r="Q83" i="1" s="1"/>
  <c r="S131" i="1"/>
  <c r="S83" i="1" l="1"/>
  <c r="Q82" i="1"/>
  <c r="S81" i="1"/>
  <c r="R82" i="1"/>
</calcChain>
</file>

<file path=xl/sharedStrings.xml><?xml version="1.0" encoding="utf-8"?>
<sst xmlns="http://schemas.openxmlformats.org/spreadsheetml/2006/main" count="274" uniqueCount="77">
  <si>
    <t xml:space="preserve">     Household maintenance</t>
  </si>
  <si>
    <t xml:space="preserve">     Child care</t>
  </si>
  <si>
    <t xml:space="preserve">     Repair and hire of footwear</t>
  </si>
  <si>
    <t xml:space="preserve">     Personal care services</t>
  </si>
  <si>
    <t xml:space="preserve">     Funeral and burial services</t>
  </si>
  <si>
    <t xml:space="preserve">     Accounting and other business services</t>
  </si>
  <si>
    <t xml:space="preserve">     Communication</t>
  </si>
  <si>
    <t xml:space="preserve">     Food supplied to civilians</t>
  </si>
  <si>
    <t xml:space="preserve">     Purchased meals and beverages</t>
  </si>
  <si>
    <t xml:space="preserve">     Veterinary and other services for pets</t>
  </si>
  <si>
    <t xml:space="preserve">     Gambling</t>
  </si>
  <si>
    <t xml:space="preserve">     Other motor vehicle services</t>
  </si>
  <si>
    <t xml:space="preserve">     Imputed rental of owner-occupied nonfarm housing</t>
  </si>
  <si>
    <t xml:space="preserve">     Rent and utilities</t>
  </si>
  <si>
    <t xml:space="preserve">Ratio of comparable services to total services </t>
  </si>
  <si>
    <t>Comparable services</t>
  </si>
  <si>
    <t>Total services</t>
  </si>
  <si>
    <t xml:space="preserve">   Services - household consumption expenditures</t>
  </si>
  <si>
    <t xml:space="preserve">     Newspapers and periodicals</t>
  </si>
  <si>
    <t xml:space="preserve">     Tobacco</t>
  </si>
  <si>
    <t xml:space="preserve">     Personal care products</t>
  </si>
  <si>
    <t xml:space="preserve">     Sewing items</t>
  </si>
  <si>
    <t xml:space="preserve">     Household linens</t>
  </si>
  <si>
    <t xml:space="preserve">     Household paper products</t>
  </si>
  <si>
    <t xml:space="preserve">     Household cleaning products</t>
  </si>
  <si>
    <t xml:space="preserve">     Film and photographic supplies</t>
  </si>
  <si>
    <t xml:space="preserve">     Pets and related products</t>
  </si>
  <si>
    <t xml:space="preserve">     Gasoline and other energy goods</t>
  </si>
  <si>
    <t xml:space="preserve">     Shoes and other footwear</t>
  </si>
  <si>
    <t xml:space="preserve">     Clothing materials</t>
  </si>
  <si>
    <t xml:space="preserve">     Men's and boys' clothing </t>
  </si>
  <si>
    <t xml:space="preserve">     Women's and girls' clothing</t>
  </si>
  <si>
    <t xml:space="preserve">     Alcoholic beverages purchased for off-premises consumption</t>
  </si>
  <si>
    <t xml:space="preserve">     Nonalcoholic beverages purchased for off-premises consumption</t>
  </si>
  <si>
    <t xml:space="preserve">     Food purchased for off-premises consumption</t>
  </si>
  <si>
    <t xml:space="preserve">Ratio of comparable nondurables to total nondurables </t>
  </si>
  <si>
    <t>Comparable nondurable goods</t>
  </si>
  <si>
    <t>Total nondurable goods</t>
  </si>
  <si>
    <r>
      <t xml:space="preserve">   </t>
    </r>
    <r>
      <rPr>
        <b/>
        <sz val="8"/>
        <rFont val="Arial"/>
        <family val="2"/>
      </rPr>
      <t>Nondurable goods</t>
    </r>
  </si>
  <si>
    <t xml:space="preserve">     Telephone and facsimile equipment</t>
  </si>
  <si>
    <t xml:space="preserve">     Jewelry and watches</t>
  </si>
  <si>
    <t xml:space="preserve">     Musical instruments</t>
  </si>
  <si>
    <t xml:space="preserve">     Recreational books</t>
  </si>
  <si>
    <t xml:space="preserve">     Other recreational vehicles</t>
  </si>
  <si>
    <t xml:space="preserve">     Pleasure boats</t>
  </si>
  <si>
    <t xml:space="preserve">     Bicycles and accessories</t>
  </si>
  <si>
    <t xml:space="preserve">     Sporting equipment, supplies, guns, and ammunition</t>
  </si>
  <si>
    <t xml:space="preserve">     Photographic equipment</t>
  </si>
  <si>
    <t xml:space="preserve">     Audio equipment</t>
  </si>
  <si>
    <t xml:space="preserve">     Televisions</t>
  </si>
  <si>
    <t xml:space="preserve">     Outdoor equipment and supplies</t>
  </si>
  <si>
    <t xml:space="preserve">     Glassware, tableware, and household utensils</t>
  </si>
  <si>
    <t xml:space="preserve">     Household appliances</t>
  </si>
  <si>
    <t xml:space="preserve">     Furniture and furnishings</t>
  </si>
  <si>
    <t xml:space="preserve">Ratio of comparable durables to total durables </t>
  </si>
  <si>
    <t>Comparable durable goods</t>
  </si>
  <si>
    <t>Total durable goods</t>
  </si>
  <si>
    <r>
      <t xml:space="preserve">   </t>
    </r>
    <r>
      <rPr>
        <b/>
        <sz val="8"/>
        <rFont val="Arial"/>
        <family val="2"/>
      </rPr>
      <t>Durable goods</t>
    </r>
  </si>
  <si>
    <t>Comparable items (adjusted for population)</t>
  </si>
  <si>
    <t xml:space="preserve">Ratio of comparable items to total </t>
  </si>
  <si>
    <t>Comparable items</t>
  </si>
  <si>
    <t>Total</t>
  </si>
  <si>
    <t>Total durables, nondurables, and services</t>
  </si>
  <si>
    <t>CE-to-PCE ratio</t>
  </si>
  <si>
    <t>CE</t>
  </si>
  <si>
    <t>PCE</t>
  </si>
  <si>
    <t>PCE category</t>
  </si>
  <si>
    <t>[In millions of dollars]</t>
  </si>
  <si>
    <t xml:space="preserve">Table 1.  Summary comparison of aggregate Consumer Expenditures (CE) and Personal Consumption Expenditures (PCE), </t>
  </si>
  <si>
    <t xml:space="preserve">     Motor vehicles and parts</t>
  </si>
  <si>
    <t xml:space="preserve">     Personal computers and peripheral equipment</t>
  </si>
  <si>
    <t xml:space="preserve">     Pharmaceutical products</t>
  </si>
  <si>
    <t xml:space="preserve">     Audio-video, photographic, and information processing
      equipment services</t>
  </si>
  <si>
    <t xml:space="preserve">               based on 2007 Benchmark and restricted to the most comparable categories on the basis of concepts involved </t>
  </si>
  <si>
    <t>Tabulated By: Taylor J. Wilson - 202-691-6550 - wilson.taylor@bls.gov</t>
  </si>
  <si>
    <t>Table 2.  Summary comparison of aggregate Consumer Expenditures (CE) and Personal Consumption Expenditures (PCE) - Older Years</t>
  </si>
  <si>
    <t xml:space="preserve">               and comprehensiveness, 2009-16  (Preliminary) - PCE values as of 9/1/17 - Tabulated 9/8/17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</si>
</sst>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#.00"/>
    <numFmt numFmtId="166" formatCode="&quot;$&quot;#,##0"/>
  </numFmts>
  <fonts count="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0" fillId="0" borderId="0" xfId="0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Alignment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Fill="1" applyBorder="1" applyAlignme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3" fontId="1" fillId="0" borderId="0" xfId="0" applyNumberFormat="1" applyFont="1"/>
    <xf numFmtId="0" fontId="0" fillId="0" borderId="1" xfId="0" applyBorder="1"/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/>
    <xf numFmtId="3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5" fontId="2" fillId="0" borderId="0" xfId="0" applyNumberFormat="1" applyFont="1" applyAlignment="1">
      <alignment vertical="top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166" fontId="2" fillId="0" borderId="0" xfId="0" applyNumberFormat="1" applyFont="1" applyBorder="1" applyAlignment="1">
      <alignment horizontal="right" vertical="top" wrapText="1"/>
    </xf>
    <xf numFmtId="0" fontId="1" fillId="0" borderId="0" xfId="0" applyFont="1" applyBorder="1"/>
    <xf numFmtId="164" fontId="2" fillId="0" borderId="0" xfId="0" applyNumberFormat="1" applyFont="1" applyBorder="1" applyAlignment="1"/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Alignment="1"/>
    <xf numFmtId="164" fontId="2" fillId="0" borderId="0" xfId="0" applyNumberFormat="1" applyFont="1" applyAlignment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2" fillId="0" borderId="0" xfId="0" applyNumberFormat="1" applyFont="1" applyBorder="1"/>
    <xf numFmtId="3" fontId="2" fillId="0" borderId="0" xfId="0" applyNumberFormat="1" applyFont="1" applyFill="1" applyBorder="1"/>
    <xf numFmtId="165" fontId="2" fillId="0" borderId="0" xfId="0" applyNumberFormat="1" applyFont="1"/>
    <xf numFmtId="165" fontId="2" fillId="0" borderId="1" xfId="0" applyNumberFormat="1" applyFont="1" applyBorder="1"/>
    <xf numFmtId="165" fontId="0" fillId="0" borderId="0" xfId="0" applyNumberFormat="1"/>
    <xf numFmtId="165" fontId="2" fillId="0" borderId="0" xfId="0" applyNumberFormat="1" applyFont="1" applyBorder="1" applyAlignment="1">
      <alignment horizontal="right" wrapText="1"/>
    </xf>
    <xf numFmtId="166" fontId="2" fillId="0" borderId="0" xfId="0" applyNumberFormat="1" applyFont="1"/>
    <xf numFmtId="0" fontId="4" fillId="0" borderId="1" xfId="0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/>
    <xf numFmtId="166" fontId="2" fillId="0" borderId="0" xfId="0" applyNumberFormat="1" applyFont="1" applyAlignment="1"/>
    <xf numFmtId="166" fontId="2" fillId="0" borderId="0" xfId="0" applyNumberFormat="1" applyFont="1" applyBorder="1" applyAlignment="1">
      <alignment horizontal="right" wrapText="1"/>
    </xf>
    <xf numFmtId="6" fontId="2" fillId="0" borderId="0" xfId="0" applyNumberFormat="1" applyFont="1" applyAlignment="1">
      <alignment horizontal="right" wrapText="1"/>
    </xf>
    <xf numFmtId="0" fontId="0" fillId="0" borderId="0" xfId="0" applyAlignment="1"/>
    <xf numFmtId="0" fontId="0" fillId="0" borderId="0" xfId="0" applyBorder="1" applyAlignment="1"/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0" fillId="0" borderId="0" xfId="0" applyNumberForma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S202"/>
  <sheetViews>
    <sheetView tabSelected="1" zoomScaleNormal="100" workbookViewId="0">
      <selection activeCell="L4" sqref="L4"/>
    </sheetView>
  </sheetViews>
  <sheetFormatPr defaultRowHeight="12.75" x14ac:dyDescent="0.2"/>
  <cols>
    <col min="1" max="1" width="5.42578125" customWidth="1"/>
    <col min="2" max="2" width="2.5703125" style="3" customWidth="1"/>
    <col min="3" max="3" width="46" customWidth="1"/>
    <col min="4" max="4" width="2.7109375" customWidth="1"/>
    <col min="5" max="5" width="10" customWidth="1"/>
    <col min="6" max="6" width="10" style="2" customWidth="1"/>
    <col min="7" max="7" width="6.28515625" customWidth="1"/>
    <col min="8" max="8" width="1.7109375" customWidth="1"/>
    <col min="9" max="10" width="10" customWidth="1"/>
    <col min="11" max="11" width="6.28515625" customWidth="1"/>
    <col min="12" max="12" width="1.7109375" customWidth="1"/>
    <col min="13" max="13" width="10" customWidth="1"/>
    <col min="14" max="14" width="10" style="2" customWidth="1"/>
    <col min="15" max="15" width="6.28515625" style="1" customWidth="1"/>
    <col min="16" max="16" width="1.7109375" customWidth="1"/>
    <col min="17" max="18" width="10" customWidth="1"/>
    <col min="19" max="19" width="6.28515625" customWidth="1"/>
    <col min="20" max="20" width="1.7109375" customWidth="1"/>
    <col min="21" max="22" width="10" customWidth="1"/>
    <col min="23" max="23" width="6.28515625" customWidth="1"/>
    <col min="24" max="24" width="1.7109375" customWidth="1"/>
    <col min="28" max="28" width="1.7109375" customWidth="1"/>
  </cols>
  <sheetData>
    <row r="1" spans="1:34" x14ac:dyDescent="0.2">
      <c r="A1" s="51" t="s">
        <v>68</v>
      </c>
      <c r="B1" s="50"/>
      <c r="C1" s="49"/>
      <c r="D1" s="49"/>
      <c r="E1" s="49"/>
      <c r="F1" s="49"/>
      <c r="G1" s="49"/>
      <c r="H1" s="49"/>
      <c r="I1" s="48"/>
      <c r="J1" s="48"/>
      <c r="K1" s="48"/>
      <c r="L1" s="9"/>
      <c r="M1" s="48"/>
      <c r="N1" s="48"/>
      <c r="O1" s="52"/>
      <c r="Q1" s="48"/>
      <c r="R1" s="48"/>
      <c r="S1" s="48"/>
      <c r="U1" s="48"/>
      <c r="V1" s="48"/>
      <c r="W1" s="48"/>
    </row>
    <row r="2" spans="1:34" x14ac:dyDescent="0.2">
      <c r="A2" s="51" t="s">
        <v>73</v>
      </c>
      <c r="B2" s="50"/>
      <c r="C2" s="49"/>
      <c r="D2" s="49"/>
      <c r="E2" s="49"/>
      <c r="F2" s="49"/>
      <c r="G2" s="49"/>
      <c r="H2" s="49"/>
      <c r="I2" s="48"/>
      <c r="J2" s="48"/>
      <c r="K2" s="48"/>
      <c r="L2" s="9"/>
      <c r="M2" s="48"/>
      <c r="N2" s="48"/>
      <c r="O2" s="52"/>
      <c r="Q2" s="48"/>
      <c r="R2" s="48"/>
      <c r="S2" s="48"/>
      <c r="U2" s="48"/>
      <c r="V2" s="48"/>
      <c r="W2" s="48"/>
    </row>
    <row r="3" spans="1:34" x14ac:dyDescent="0.2">
      <c r="A3" s="51" t="s">
        <v>76</v>
      </c>
      <c r="B3" s="50"/>
      <c r="C3" s="49"/>
      <c r="D3" s="49"/>
      <c r="E3" s="49"/>
      <c r="F3" s="49"/>
      <c r="G3" s="49"/>
      <c r="H3" s="49"/>
      <c r="I3" s="48"/>
      <c r="J3" s="48"/>
      <c r="K3" s="48"/>
      <c r="L3" s="9"/>
      <c r="M3" s="48"/>
      <c r="N3" s="48"/>
      <c r="O3" s="52"/>
      <c r="Q3" s="48"/>
      <c r="R3" s="48"/>
      <c r="S3" s="48"/>
      <c r="U3" s="48"/>
      <c r="V3" s="48"/>
      <c r="W3" s="48"/>
    </row>
    <row r="4" spans="1:34" x14ac:dyDescent="0.2">
      <c r="A4" s="51"/>
      <c r="B4" s="50"/>
      <c r="C4" s="51" t="s">
        <v>74</v>
      </c>
      <c r="D4" s="49"/>
      <c r="E4" s="49"/>
      <c r="F4" s="49"/>
      <c r="G4" s="49"/>
      <c r="H4" s="49"/>
      <c r="I4" s="48"/>
      <c r="J4" s="48"/>
      <c r="K4" s="48"/>
      <c r="L4" s="9"/>
      <c r="M4" s="10"/>
      <c r="N4" s="10"/>
      <c r="O4" s="44"/>
      <c r="P4" s="29"/>
      <c r="Q4" s="10"/>
      <c r="R4" s="10"/>
      <c r="S4" s="10"/>
      <c r="T4" s="29"/>
      <c r="U4" s="10"/>
      <c r="V4" s="10"/>
      <c r="W4" s="10"/>
      <c r="X4" s="29"/>
      <c r="AB4" s="29"/>
      <c r="AC4" s="29"/>
      <c r="AD4" s="29"/>
      <c r="AE4" s="29"/>
      <c r="AF4" s="29"/>
      <c r="AG4" s="29"/>
      <c r="AH4" s="29"/>
    </row>
    <row r="5" spans="1:34" x14ac:dyDescent="0.2">
      <c r="A5" s="51" t="s">
        <v>67</v>
      </c>
      <c r="B5" s="50"/>
      <c r="C5" s="49"/>
      <c r="D5" s="49"/>
      <c r="E5" s="21"/>
      <c r="F5" s="23"/>
      <c r="G5" s="21"/>
      <c r="H5" s="49"/>
      <c r="I5" s="48"/>
      <c r="J5" s="48"/>
      <c r="K5" s="48"/>
      <c r="L5" s="23"/>
      <c r="M5" s="10"/>
      <c r="N5" s="10"/>
      <c r="O5" s="44"/>
      <c r="P5" s="23"/>
      <c r="Q5" s="10"/>
      <c r="R5" s="10"/>
      <c r="S5" s="10"/>
      <c r="T5" s="29"/>
      <c r="U5" s="10"/>
      <c r="V5" s="10"/>
      <c r="W5" s="10"/>
      <c r="X5" s="29"/>
      <c r="AB5" s="29"/>
      <c r="AC5" s="29"/>
      <c r="AD5" s="29"/>
      <c r="AE5" s="29"/>
      <c r="AF5" s="29"/>
      <c r="AG5" s="29"/>
      <c r="AH5" s="29"/>
    </row>
    <row r="6" spans="1:34" x14ac:dyDescent="0.2">
      <c r="A6" s="46"/>
      <c r="B6" s="47"/>
      <c r="C6" s="46"/>
      <c r="D6" s="46"/>
      <c r="E6" s="83">
        <v>2016</v>
      </c>
      <c r="F6" s="87"/>
      <c r="G6" s="87"/>
      <c r="H6" s="53"/>
      <c r="I6" s="83">
        <v>2015</v>
      </c>
      <c r="J6" s="87"/>
      <c r="K6" s="87"/>
      <c r="L6" s="46"/>
      <c r="M6" s="83">
        <v>2014</v>
      </c>
      <c r="N6" s="83"/>
      <c r="O6" s="83"/>
      <c r="Q6" s="83">
        <v>2013</v>
      </c>
      <c r="R6" s="83"/>
      <c r="S6" s="83"/>
      <c r="T6" s="9"/>
      <c r="X6" s="29"/>
      <c r="AB6" s="29"/>
      <c r="AC6" s="29"/>
      <c r="AD6" s="29"/>
      <c r="AE6" s="29"/>
      <c r="AF6" s="29"/>
      <c r="AG6" s="29"/>
      <c r="AH6" s="29"/>
    </row>
    <row r="7" spans="1:34" s="29" customFormat="1" ht="33.75" x14ac:dyDescent="0.2">
      <c r="A7" s="82" t="s">
        <v>66</v>
      </c>
      <c r="B7" s="82"/>
      <c r="C7" s="82"/>
      <c r="D7" s="82"/>
      <c r="E7" s="45" t="s">
        <v>65</v>
      </c>
      <c r="F7" s="80" t="s">
        <v>64</v>
      </c>
      <c r="G7" s="45" t="s">
        <v>63</v>
      </c>
      <c r="H7" s="80"/>
      <c r="I7" s="45" t="s">
        <v>65</v>
      </c>
      <c r="J7" s="67" t="s">
        <v>64</v>
      </c>
      <c r="K7" s="45" t="s">
        <v>63</v>
      </c>
      <c r="L7" s="57"/>
      <c r="M7" s="45" t="s">
        <v>65</v>
      </c>
      <c r="N7" s="80" t="s">
        <v>64</v>
      </c>
      <c r="O7" s="45" t="s">
        <v>63</v>
      </c>
      <c r="P7" s="80"/>
      <c r="Q7" s="45" t="s">
        <v>65</v>
      </c>
      <c r="R7" s="80" t="s">
        <v>64</v>
      </c>
      <c r="S7" s="45" t="s">
        <v>63</v>
      </c>
      <c r="T7" s="80"/>
    </row>
    <row r="8" spans="1:34" s="29" customFormat="1" x14ac:dyDescent="0.2">
      <c r="A8" s="18" t="s">
        <v>62</v>
      </c>
      <c r="B8" s="5"/>
      <c r="C8" s="39"/>
      <c r="D8" s="39"/>
      <c r="J8" s="9"/>
      <c r="L8" s="39"/>
      <c r="M8" s="2"/>
      <c r="N8" s="2"/>
      <c r="O8" s="2"/>
      <c r="P8" s="39"/>
      <c r="Q8" s="43"/>
      <c r="R8" s="43"/>
      <c r="S8" s="43"/>
      <c r="T8" s="39"/>
    </row>
    <row r="9" spans="1:34" x14ac:dyDescent="0.2">
      <c r="A9" s="10"/>
      <c r="B9" s="5"/>
      <c r="C9" s="19" t="s">
        <v>61</v>
      </c>
      <c r="D9" s="39"/>
      <c r="E9" s="66">
        <f>SUM(E14,E35,E59)</f>
        <v>12461841</v>
      </c>
      <c r="F9" s="73">
        <v>7267037</v>
      </c>
      <c r="G9" s="62">
        <f>F9/E9</f>
        <v>0.58314313270406837</v>
      </c>
      <c r="I9" s="66">
        <f>SUM(I14,I35,I59)</f>
        <v>12002812</v>
      </c>
      <c r="J9" s="73">
        <v>6736704</v>
      </c>
      <c r="K9" s="62">
        <f>J9/I9</f>
        <v>0.56126047796133105</v>
      </c>
      <c r="M9" s="66">
        <f>SUM(M14,M35,M59)</f>
        <v>11550075</v>
      </c>
      <c r="N9" s="66">
        <v>6736704</v>
      </c>
      <c r="O9" s="62">
        <f>N9/M9</f>
        <v>0.58326062817773916</v>
      </c>
      <c r="P9" s="39"/>
      <c r="Q9" s="66">
        <f>SUM(Q14,Q35,Q59)</f>
        <v>11056322</v>
      </c>
      <c r="R9" s="75">
        <v>6324164</v>
      </c>
      <c r="S9" s="62">
        <f>R9/Q9</f>
        <v>0.57199528016640611</v>
      </c>
      <c r="U9" s="42"/>
      <c r="V9" s="42"/>
      <c r="W9" s="41"/>
      <c r="X9" s="29"/>
      <c r="AB9" s="29"/>
      <c r="AC9" s="29"/>
      <c r="AD9" s="29"/>
      <c r="AE9" s="29"/>
      <c r="AF9" s="29"/>
      <c r="AG9" s="29"/>
      <c r="AH9" s="29"/>
    </row>
    <row r="10" spans="1:34" x14ac:dyDescent="0.2">
      <c r="A10" s="10"/>
      <c r="B10" s="5"/>
      <c r="C10" s="19" t="s">
        <v>60</v>
      </c>
      <c r="D10" s="39"/>
      <c r="E10" s="25">
        <f>SUM(E15,E36,E60)</f>
        <v>7714804</v>
      </c>
      <c r="F10" s="25">
        <f>SUM(F15,F36,F60)</f>
        <v>5678369</v>
      </c>
      <c r="G10" s="62">
        <f>F10/E10</f>
        <v>0.73603541969439534</v>
      </c>
      <c r="I10" s="25">
        <f>SUM(I15,I36,I60)</f>
        <v>7468776</v>
      </c>
      <c r="J10" s="25">
        <f>SUM(J15,J36,J60)</f>
        <v>5521696</v>
      </c>
      <c r="K10" s="62">
        <f>J10/I10</f>
        <v>0.73930400376179439</v>
      </c>
      <c r="M10" s="25">
        <f>SUM(M15,M36,M60)</f>
        <v>7243126</v>
      </c>
      <c r="N10" s="25">
        <f>SUM(N15,N36,N60)</f>
        <v>5316708</v>
      </c>
      <c r="O10" s="62">
        <f>N10/M10</f>
        <v>0.73403500090982821</v>
      </c>
      <c r="P10" s="39"/>
      <c r="Q10" s="25">
        <f>SUM(Q15,Q36,Q60)</f>
        <v>6947146</v>
      </c>
      <c r="R10" s="25">
        <f>SUM(R15,R36,R60)</f>
        <v>5054276</v>
      </c>
      <c r="S10" s="62">
        <f>R10/Q10</f>
        <v>0.72753271631256922</v>
      </c>
      <c r="U10" s="40"/>
      <c r="V10" s="40"/>
      <c r="W10" s="37"/>
      <c r="X10" s="29"/>
      <c r="AB10" s="29"/>
      <c r="AC10" s="29"/>
      <c r="AD10" s="29"/>
      <c r="AE10" s="29"/>
      <c r="AF10" s="29"/>
      <c r="AG10" s="29"/>
      <c r="AH10" s="29"/>
    </row>
    <row r="11" spans="1:34" ht="12" customHeight="1" x14ac:dyDescent="0.2">
      <c r="A11" s="10"/>
      <c r="B11" s="5"/>
      <c r="C11" s="19" t="s">
        <v>59</v>
      </c>
      <c r="D11" s="39"/>
      <c r="E11" s="62">
        <f>E10/E9</f>
        <v>0.61907418013116999</v>
      </c>
      <c r="F11" s="62">
        <f>F10/F9</f>
        <v>0.78138710453792926</v>
      </c>
      <c r="G11" s="62"/>
      <c r="I11" s="62">
        <f>I10/I9</f>
        <v>0.62225218557118112</v>
      </c>
      <c r="J11" s="62">
        <f>J10/J9</f>
        <v>0.81964355269283018</v>
      </c>
      <c r="K11" s="62"/>
      <c r="M11" s="62">
        <f>M10/M9</f>
        <v>0.62710640407096918</v>
      </c>
      <c r="N11" s="62">
        <f>N10/N9</f>
        <v>0.7892150226579645</v>
      </c>
      <c r="O11" s="62"/>
      <c r="P11" s="39"/>
      <c r="Q11" s="62">
        <f>Q10/Q9</f>
        <v>0.62834150452564608</v>
      </c>
      <c r="R11" s="62">
        <f>R10/R9</f>
        <v>0.7992006532404915</v>
      </c>
      <c r="S11" s="62"/>
      <c r="U11" s="38"/>
      <c r="V11" s="38"/>
      <c r="W11" s="37"/>
      <c r="X11" s="29"/>
      <c r="AB11" s="29"/>
      <c r="AC11" s="29"/>
      <c r="AD11" s="29"/>
      <c r="AE11" s="29"/>
      <c r="AF11" s="29"/>
      <c r="AG11" s="29"/>
      <c r="AH11" s="29"/>
    </row>
    <row r="12" spans="1:34" s="21" customFormat="1" ht="12.75" customHeight="1" x14ac:dyDescent="0.2">
      <c r="A12" s="24"/>
      <c r="B12" s="22"/>
      <c r="C12" s="36" t="s">
        <v>58</v>
      </c>
      <c r="D12" s="35"/>
      <c r="E12" s="34">
        <f>E10*0.98</f>
        <v>7560507.9199999999</v>
      </c>
      <c r="F12" s="34">
        <f>F10</f>
        <v>5678369</v>
      </c>
      <c r="G12" s="63">
        <f t="shared" ref="G12" si="0">F12/E12</f>
        <v>0.75105655070856669</v>
      </c>
      <c r="I12" s="34">
        <f>I10*0.98</f>
        <v>7319400.4799999995</v>
      </c>
      <c r="J12" s="34">
        <f>J10</f>
        <v>5521696</v>
      </c>
      <c r="K12" s="63">
        <f t="shared" ref="K12" si="1">J12/I12</f>
        <v>0.7543918405732597</v>
      </c>
      <c r="M12" s="34">
        <f>M10*0.98</f>
        <v>7098263.4799999995</v>
      </c>
      <c r="N12" s="34">
        <f>N10</f>
        <v>5316708</v>
      </c>
      <c r="O12" s="63">
        <f t="shared" ref="O12:O40" si="2">N12/M12</f>
        <v>0.74901530705084507</v>
      </c>
      <c r="P12" s="35"/>
      <c r="Q12" s="34">
        <f>Q10*0.9849221295</f>
        <v>6842397.8322674073</v>
      </c>
      <c r="R12" s="34">
        <f>R10</f>
        <v>5054276</v>
      </c>
      <c r="S12" s="63">
        <f>R12/Q12</f>
        <v>0.73867029130709483</v>
      </c>
      <c r="U12" s="38"/>
      <c r="V12" s="38"/>
      <c r="W12" s="37"/>
      <c r="X12" s="29"/>
      <c r="Y12"/>
      <c r="Z12"/>
      <c r="AA12"/>
      <c r="AB12" s="29"/>
      <c r="AC12" s="29"/>
      <c r="AD12" s="29"/>
      <c r="AE12" s="29"/>
      <c r="AF12" s="29"/>
      <c r="AG12" s="29"/>
      <c r="AH12" s="29"/>
    </row>
    <row r="13" spans="1:34" x14ac:dyDescent="0.2">
      <c r="A13" s="31" t="s">
        <v>57</v>
      </c>
      <c r="B13" s="5"/>
      <c r="C13" s="14"/>
      <c r="D13" s="14"/>
      <c r="J13" s="2"/>
      <c r="M13" s="25"/>
      <c r="N13" s="25"/>
      <c r="O13" s="62"/>
      <c r="P13" s="14"/>
      <c r="Q13" s="25"/>
      <c r="R13" s="25"/>
      <c r="S13" s="62"/>
      <c r="U13" s="38"/>
      <c r="V13" s="38"/>
      <c r="W13" s="37"/>
      <c r="X13" s="29"/>
      <c r="AB13" s="29"/>
      <c r="AC13" s="29"/>
    </row>
    <row r="14" spans="1:34" x14ac:dyDescent="0.2">
      <c r="A14" s="14"/>
      <c r="B14" s="4"/>
      <c r="C14" s="19" t="s">
        <v>56</v>
      </c>
      <c r="D14" s="14"/>
      <c r="E14" s="69">
        <v>1411006</v>
      </c>
      <c r="F14" s="25">
        <v>820540</v>
      </c>
      <c r="G14" s="62">
        <f t="shared" ref="G14:G40" si="3">F14/E14</f>
        <v>0.58152835636418276</v>
      </c>
      <c r="I14" s="69">
        <v>1367137</v>
      </c>
      <c r="J14" s="25">
        <v>850951</v>
      </c>
      <c r="K14" s="62">
        <f t="shared" ref="K14:K40" si="4">J14/I14</f>
        <v>0.62243286517737428</v>
      </c>
      <c r="M14" s="25">
        <v>1296383</v>
      </c>
      <c r="N14" s="25">
        <v>723864</v>
      </c>
      <c r="O14" s="62">
        <f t="shared" si="2"/>
        <v>0.55837202431688782</v>
      </c>
      <c r="P14" s="14"/>
      <c r="Q14" s="25">
        <v>1241692</v>
      </c>
      <c r="R14" s="25">
        <v>689529</v>
      </c>
      <c r="S14" s="62">
        <f>R14/Q14</f>
        <v>0.55531403923034051</v>
      </c>
      <c r="U14" s="38"/>
      <c r="V14" s="38"/>
      <c r="W14" s="37"/>
      <c r="X14" s="29"/>
      <c r="AB14" s="29"/>
      <c r="AC14" s="29"/>
    </row>
    <row r="15" spans="1:34" x14ac:dyDescent="0.2">
      <c r="A15" s="14"/>
      <c r="B15" s="4"/>
      <c r="C15" s="19" t="s">
        <v>55</v>
      </c>
      <c r="D15" s="14"/>
      <c r="E15" s="69">
        <f>SUM(E17:E33)</f>
        <v>1162486</v>
      </c>
      <c r="F15" s="69">
        <f>SUM(F17:F33)</f>
        <v>744038</v>
      </c>
      <c r="G15" s="62">
        <f t="shared" si="3"/>
        <v>0.64004039618541642</v>
      </c>
      <c r="I15" s="69">
        <f>SUM(I17:I33)</f>
        <v>1125089</v>
      </c>
      <c r="J15" s="69">
        <f>SUM(J17:J33)</f>
        <v>783394</v>
      </c>
      <c r="K15" s="62">
        <f t="shared" si="4"/>
        <v>0.6962951375402302</v>
      </c>
      <c r="M15" s="25">
        <f>SUM(M17:M33)</f>
        <v>1060489</v>
      </c>
      <c r="N15" s="25">
        <f>SUM(N17:N33)</f>
        <v>663467</v>
      </c>
      <c r="O15" s="62">
        <f t="shared" si="2"/>
        <v>0.62562365097610628</v>
      </c>
      <c r="P15" s="14"/>
      <c r="Q15" s="25">
        <f>SUM(Q17:Q33)</f>
        <v>1011787</v>
      </c>
      <c r="R15" s="25">
        <f>SUM(R17:R33)</f>
        <v>634907</v>
      </c>
      <c r="S15" s="62">
        <f>R15/Q15</f>
        <v>0.62751053334348039</v>
      </c>
      <c r="U15" s="38"/>
      <c r="V15" s="38"/>
      <c r="W15" s="37"/>
      <c r="X15" s="29"/>
      <c r="AB15" s="29"/>
      <c r="AC15" s="29"/>
    </row>
    <row r="16" spans="1:34" x14ac:dyDescent="0.2">
      <c r="A16" s="14"/>
      <c r="B16" s="4"/>
      <c r="C16" s="19" t="s">
        <v>54</v>
      </c>
      <c r="D16" s="14"/>
      <c r="E16" s="68">
        <f>E15/E14</f>
        <v>0.82387034498790224</v>
      </c>
      <c r="F16" s="68">
        <f>F15/F14</f>
        <v>0.90676627586711189</v>
      </c>
      <c r="G16" s="62"/>
      <c r="I16" s="68">
        <f>I15/I14</f>
        <v>0.82295263751913672</v>
      </c>
      <c r="J16" s="68">
        <f>J15/J14</f>
        <v>0.92060999987073289</v>
      </c>
      <c r="K16" s="62"/>
      <c r="M16" s="62">
        <f>M15/M14</f>
        <v>0.81803679931008044</v>
      </c>
      <c r="N16" s="62">
        <f>N15/N14</f>
        <v>0.91656305604367672</v>
      </c>
      <c r="O16" s="62"/>
      <c r="P16" s="14"/>
      <c r="Q16" s="62">
        <f>Q15/Q14</f>
        <v>0.81484538838939125</v>
      </c>
      <c r="R16" s="62">
        <f>R15/R14</f>
        <v>0.92078360736096665</v>
      </c>
      <c r="S16" s="62"/>
      <c r="U16" s="38"/>
      <c r="V16" s="38"/>
      <c r="W16" s="37"/>
      <c r="X16" s="29"/>
      <c r="AB16" s="29"/>
      <c r="AC16" s="29"/>
    </row>
    <row r="17" spans="1:29" x14ac:dyDescent="0.2">
      <c r="A17" s="14"/>
      <c r="B17" s="5"/>
      <c r="C17" s="4" t="s">
        <v>69</v>
      </c>
      <c r="D17" s="9"/>
      <c r="E17" s="69">
        <v>480792</v>
      </c>
      <c r="F17" s="25">
        <v>461981</v>
      </c>
      <c r="G17" s="62">
        <f t="shared" si="3"/>
        <v>0.96087497296128055</v>
      </c>
      <c r="I17" s="69">
        <v>472169</v>
      </c>
      <c r="J17" s="25">
        <v>501724</v>
      </c>
      <c r="K17" s="62">
        <f t="shared" si="4"/>
        <v>1.062594113548327</v>
      </c>
      <c r="M17" s="25">
        <v>441874</v>
      </c>
      <c r="N17" s="25">
        <v>410056</v>
      </c>
      <c r="O17" s="62">
        <f t="shared" si="2"/>
        <v>0.9279930477919045</v>
      </c>
      <c r="P17" s="9"/>
      <c r="Q17" s="25">
        <v>416132</v>
      </c>
      <c r="R17" s="25">
        <v>404840</v>
      </c>
      <c r="S17" s="62">
        <f>R17/Q17</f>
        <v>0.97286437957186667</v>
      </c>
      <c r="U17" s="38"/>
      <c r="V17" s="38"/>
      <c r="W17" s="37"/>
      <c r="X17" s="29"/>
      <c r="AB17" s="29"/>
      <c r="AC17" s="29"/>
    </row>
    <row r="18" spans="1:29" x14ac:dyDescent="0.2">
      <c r="A18" s="19"/>
      <c r="B18" s="30"/>
      <c r="C18" s="30" t="s">
        <v>53</v>
      </c>
      <c r="D18" s="9"/>
      <c r="E18" s="69">
        <v>195855</v>
      </c>
      <c r="F18" s="25">
        <v>114656</v>
      </c>
      <c r="G18" s="62">
        <f t="shared" si="3"/>
        <v>0.58541267774629191</v>
      </c>
      <c r="I18" s="69">
        <v>187442</v>
      </c>
      <c r="J18" s="25">
        <v>109191</v>
      </c>
      <c r="K18" s="62">
        <f t="shared" si="4"/>
        <v>0.58253219662615641</v>
      </c>
      <c r="M18" s="25">
        <v>174773</v>
      </c>
      <c r="N18" s="25">
        <v>90228</v>
      </c>
      <c r="O18" s="62">
        <f t="shared" si="2"/>
        <v>0.51625823210679</v>
      </c>
      <c r="P18" s="9"/>
      <c r="Q18" s="25">
        <v>166167</v>
      </c>
      <c r="R18" s="25">
        <v>85564</v>
      </c>
      <c r="S18" s="62">
        <f t="shared" ref="S18:S25" si="5">R18/Q18</f>
        <v>0.51492775340470731</v>
      </c>
      <c r="U18" s="38"/>
      <c r="V18" s="38"/>
      <c r="W18" s="37"/>
      <c r="X18" s="29"/>
      <c r="AB18" s="29"/>
      <c r="AC18" s="29"/>
    </row>
    <row r="19" spans="1:29" x14ac:dyDescent="0.2">
      <c r="A19" s="14"/>
      <c r="B19" s="4"/>
      <c r="C19" s="4" t="s">
        <v>52</v>
      </c>
      <c r="D19" s="9"/>
      <c r="E19" s="69">
        <v>48868</v>
      </c>
      <c r="F19" s="25">
        <v>41519</v>
      </c>
      <c r="G19" s="62">
        <f t="shared" si="3"/>
        <v>0.84961529016943604</v>
      </c>
      <c r="I19" s="69">
        <v>47984</v>
      </c>
      <c r="J19" s="25">
        <v>40461</v>
      </c>
      <c r="K19" s="62">
        <f t="shared" si="4"/>
        <v>0.84321857285761925</v>
      </c>
      <c r="M19" s="25">
        <v>46939</v>
      </c>
      <c r="N19" s="25">
        <v>35954</v>
      </c>
      <c r="O19" s="62">
        <f t="shared" si="2"/>
        <v>0.7659728583906773</v>
      </c>
      <c r="P19" s="9"/>
      <c r="Q19" s="25">
        <v>46061</v>
      </c>
      <c r="R19" s="25">
        <v>33079</v>
      </c>
      <c r="S19" s="62">
        <f t="shared" si="5"/>
        <v>0.71815635787325505</v>
      </c>
      <c r="U19" s="38"/>
      <c r="V19" s="38"/>
      <c r="W19" s="37"/>
      <c r="X19" s="29"/>
      <c r="AB19" s="29"/>
      <c r="AC19" s="29"/>
    </row>
    <row r="20" spans="1:29" s="29" customFormat="1" ht="12.75" customHeight="1" x14ac:dyDescent="0.2">
      <c r="A20" s="19"/>
      <c r="B20" s="4"/>
      <c r="C20" s="10" t="s">
        <v>51</v>
      </c>
      <c r="D20" s="10"/>
      <c r="E20" s="70">
        <v>57283</v>
      </c>
      <c r="F20" s="60">
        <v>20475</v>
      </c>
      <c r="G20" s="62">
        <f>F20/E20</f>
        <v>0.35743588848349422</v>
      </c>
      <c r="I20" s="70">
        <v>54022</v>
      </c>
      <c r="J20" s="60">
        <v>19329</v>
      </c>
      <c r="K20" s="62">
        <f t="shared" si="4"/>
        <v>0.35779867461404613</v>
      </c>
      <c r="M20" s="60">
        <v>51336</v>
      </c>
      <c r="N20" s="60">
        <v>17610</v>
      </c>
      <c r="O20" s="62">
        <f t="shared" si="2"/>
        <v>0.34303412809724171</v>
      </c>
      <c r="P20" s="10"/>
      <c r="Q20" s="60">
        <v>49237</v>
      </c>
      <c r="R20" s="60">
        <v>16892</v>
      </c>
      <c r="S20" s="62">
        <f t="shared" si="5"/>
        <v>0.34307532952860653</v>
      </c>
      <c r="U20" s="38"/>
      <c r="V20" s="38"/>
      <c r="W20" s="37"/>
      <c r="Y20"/>
      <c r="Z20"/>
      <c r="AA20"/>
    </row>
    <row r="21" spans="1:29" s="29" customFormat="1" ht="12.75" customHeight="1" x14ac:dyDescent="0.2">
      <c r="A21" s="19"/>
      <c r="B21" s="4"/>
      <c r="C21" s="10" t="s">
        <v>50</v>
      </c>
      <c r="D21" s="10"/>
      <c r="E21" s="71">
        <v>4278</v>
      </c>
      <c r="F21" s="61">
        <v>636</v>
      </c>
      <c r="G21" s="62">
        <f t="shared" si="3"/>
        <v>0.14866760168302945</v>
      </c>
      <c r="I21" s="71">
        <v>4094</v>
      </c>
      <c r="J21" s="61">
        <v>836</v>
      </c>
      <c r="K21" s="62">
        <f t="shared" si="4"/>
        <v>0.20420127015144113</v>
      </c>
      <c r="M21" s="60">
        <v>3946</v>
      </c>
      <c r="N21" s="60">
        <v>764</v>
      </c>
      <c r="O21" s="62">
        <f t="shared" si="2"/>
        <v>0.193613786112519</v>
      </c>
      <c r="P21" s="10"/>
      <c r="Q21" s="60">
        <v>3759</v>
      </c>
      <c r="R21" s="60">
        <v>710</v>
      </c>
      <c r="S21" s="62">
        <f t="shared" si="5"/>
        <v>0.18888002128225592</v>
      </c>
      <c r="U21" s="15"/>
      <c r="V21" s="7"/>
      <c r="W21" s="6"/>
    </row>
    <row r="22" spans="1:29" s="29" customFormat="1" ht="12.75" customHeight="1" x14ac:dyDescent="0.2">
      <c r="A22" s="19"/>
      <c r="B22" s="4"/>
      <c r="C22" s="10" t="s">
        <v>49</v>
      </c>
      <c r="D22" s="10"/>
      <c r="E22" s="71">
        <v>39253</v>
      </c>
      <c r="F22" s="61">
        <v>11263</v>
      </c>
      <c r="G22" s="62">
        <f t="shared" si="3"/>
        <v>0.28693348279112424</v>
      </c>
      <c r="I22" s="71">
        <v>38275</v>
      </c>
      <c r="J22" s="61">
        <v>12569</v>
      </c>
      <c r="K22" s="62">
        <f t="shared" si="4"/>
        <v>0.32838667537557154</v>
      </c>
      <c r="M22" s="60">
        <v>37444</v>
      </c>
      <c r="N22" s="60">
        <v>11087</v>
      </c>
      <c r="O22" s="62">
        <f t="shared" si="2"/>
        <v>0.29609550261724177</v>
      </c>
      <c r="P22" s="10"/>
      <c r="Q22" s="60">
        <v>36743</v>
      </c>
      <c r="R22" s="60">
        <v>10577</v>
      </c>
      <c r="S22" s="62">
        <f t="shared" si="5"/>
        <v>0.28786435511526004</v>
      </c>
      <c r="U22" s="15"/>
      <c r="V22" s="7"/>
      <c r="W22" s="6"/>
      <c r="X22"/>
      <c r="AB22"/>
    </row>
    <row r="23" spans="1:29" s="29" customFormat="1" ht="12.75" customHeight="1" x14ac:dyDescent="0.2">
      <c r="A23" s="19"/>
      <c r="B23" s="4"/>
      <c r="C23" s="10" t="s">
        <v>48</v>
      </c>
      <c r="D23" s="10"/>
      <c r="E23" s="71">
        <v>19577</v>
      </c>
      <c r="F23" s="61">
        <v>5615</v>
      </c>
      <c r="G23" s="62">
        <f t="shared" si="3"/>
        <v>0.28681616182254688</v>
      </c>
      <c r="I23" s="71">
        <v>18637</v>
      </c>
      <c r="J23" s="61">
        <v>3411</v>
      </c>
      <c r="K23" s="62">
        <f t="shared" si="4"/>
        <v>0.18302301872618984</v>
      </c>
      <c r="M23" s="60">
        <v>18389</v>
      </c>
      <c r="N23" s="60">
        <v>5677</v>
      </c>
      <c r="O23" s="62">
        <f t="shared" si="2"/>
        <v>0.30871716787209746</v>
      </c>
      <c r="P23" s="10"/>
      <c r="Q23" s="60">
        <v>19082</v>
      </c>
      <c r="R23" s="60">
        <v>3515</v>
      </c>
      <c r="S23" s="62">
        <f t="shared" si="5"/>
        <v>0.18420500995702757</v>
      </c>
      <c r="U23" s="15"/>
      <c r="V23" s="7"/>
      <c r="W23" s="6"/>
      <c r="X23"/>
      <c r="AB23"/>
    </row>
    <row r="24" spans="1:29" s="29" customFormat="1" ht="12.75" customHeight="1" x14ac:dyDescent="0.2">
      <c r="A24" s="19"/>
      <c r="B24" s="4"/>
      <c r="C24" s="10" t="s">
        <v>47</v>
      </c>
      <c r="D24" s="10"/>
      <c r="E24" s="71">
        <v>4696</v>
      </c>
      <c r="F24" s="61">
        <v>2436</v>
      </c>
      <c r="G24" s="62">
        <f t="shared" si="3"/>
        <v>0.51873935264054516</v>
      </c>
      <c r="I24" s="71">
        <v>4603</v>
      </c>
      <c r="J24" s="61">
        <v>2280</v>
      </c>
      <c r="K24" s="62">
        <f t="shared" si="4"/>
        <v>0.49532913317401694</v>
      </c>
      <c r="M24" s="60">
        <v>4548</v>
      </c>
      <c r="N24" s="60">
        <v>2563</v>
      </c>
      <c r="O24" s="62">
        <f t="shared" si="2"/>
        <v>0.56354441512752862</v>
      </c>
      <c r="P24" s="10"/>
      <c r="Q24" s="60">
        <v>4479</v>
      </c>
      <c r="R24" s="60">
        <v>2557</v>
      </c>
      <c r="S24" s="62">
        <f t="shared" si="5"/>
        <v>0.57088635856217906</v>
      </c>
      <c r="U24" s="15"/>
      <c r="V24" s="7"/>
      <c r="W24" s="6"/>
      <c r="X24"/>
      <c r="AB24"/>
    </row>
    <row r="25" spans="1:29" s="2" customFormat="1" x14ac:dyDescent="0.2">
      <c r="B25" s="55"/>
      <c r="C25" s="2" t="s">
        <v>70</v>
      </c>
      <c r="E25" s="69">
        <v>60475</v>
      </c>
      <c r="F25" s="25">
        <v>21508</v>
      </c>
      <c r="G25" s="62">
        <f t="shared" si="3"/>
        <v>0.35565109549400581</v>
      </c>
      <c r="I25" s="69">
        <v>57500</v>
      </c>
      <c r="J25" s="25">
        <v>21198</v>
      </c>
      <c r="K25" s="62">
        <f t="shared" si="4"/>
        <v>0.36866086956521738</v>
      </c>
      <c r="M25" s="25">
        <v>54494</v>
      </c>
      <c r="N25" s="25">
        <v>22044</v>
      </c>
      <c r="O25" s="62">
        <f t="shared" si="2"/>
        <v>0.40452159870811466</v>
      </c>
      <c r="Q25" s="25">
        <v>52893</v>
      </c>
      <c r="R25" s="25">
        <v>21868</v>
      </c>
      <c r="S25" s="62">
        <f t="shared" si="5"/>
        <v>0.41343845121282591</v>
      </c>
      <c r="U25" s="15"/>
      <c r="V25" s="7"/>
      <c r="W25" s="6"/>
      <c r="AB25"/>
    </row>
    <row r="26" spans="1:29" s="29" customFormat="1" ht="12.75" customHeight="1" x14ac:dyDescent="0.2">
      <c r="A26" s="19"/>
      <c r="B26" s="4"/>
      <c r="C26" s="10" t="s">
        <v>46</v>
      </c>
      <c r="D26" s="10"/>
      <c r="E26" s="71">
        <v>71781</v>
      </c>
      <c r="F26" s="61">
        <v>21351</v>
      </c>
      <c r="G26" s="62">
        <f t="shared" si="3"/>
        <v>0.29744639946503948</v>
      </c>
      <c r="I26" s="71">
        <v>69019</v>
      </c>
      <c r="J26" s="61">
        <v>20474</v>
      </c>
      <c r="K26" s="62">
        <f t="shared" si="4"/>
        <v>0.2966429533896463</v>
      </c>
      <c r="M26" s="60">
        <v>64042</v>
      </c>
      <c r="N26" s="60">
        <v>17811</v>
      </c>
      <c r="O26" s="62">
        <f t="shared" si="2"/>
        <v>0.27811436244964244</v>
      </c>
      <c r="P26" s="10"/>
      <c r="Q26" s="60">
        <v>61881</v>
      </c>
      <c r="R26" s="60">
        <v>15152</v>
      </c>
      <c r="S26" s="62">
        <f t="shared" ref="S26:S33" si="6">R26/E97</f>
        <v>0.25935435281229674</v>
      </c>
      <c r="U26" s="15"/>
      <c r="V26" s="7"/>
      <c r="W26" s="6"/>
      <c r="X26"/>
      <c r="AB26"/>
    </row>
    <row r="27" spans="1:29" s="29" customFormat="1" ht="12.75" customHeight="1" x14ac:dyDescent="0.2">
      <c r="A27" s="19"/>
      <c r="B27" s="4"/>
      <c r="C27" s="10" t="s">
        <v>45</v>
      </c>
      <c r="D27" s="10"/>
      <c r="E27" s="71">
        <v>5192</v>
      </c>
      <c r="F27" s="61">
        <v>2931</v>
      </c>
      <c r="G27" s="62">
        <f t="shared" si="3"/>
        <v>0.56452234206471497</v>
      </c>
      <c r="I27" s="71">
        <v>5154</v>
      </c>
      <c r="J27" s="61">
        <v>2956</v>
      </c>
      <c r="K27" s="62">
        <f t="shared" si="4"/>
        <v>0.57353511835467597</v>
      </c>
      <c r="M27" s="60">
        <v>5004</v>
      </c>
      <c r="N27" s="60">
        <v>2542</v>
      </c>
      <c r="O27" s="62">
        <f t="shared" si="2"/>
        <v>0.5079936051159073</v>
      </c>
      <c r="P27" s="10"/>
      <c r="Q27" s="61">
        <v>4967</v>
      </c>
      <c r="R27" s="60">
        <v>2553</v>
      </c>
      <c r="S27" s="62">
        <f t="shared" si="6"/>
        <v>0.53533235479136088</v>
      </c>
      <c r="U27" s="15"/>
      <c r="V27" s="7"/>
      <c r="W27" s="6"/>
      <c r="X27"/>
      <c r="AB27"/>
    </row>
    <row r="28" spans="1:29" s="29" customFormat="1" ht="12.75" customHeight="1" x14ac:dyDescent="0.2">
      <c r="A28" s="19"/>
      <c r="B28" s="4"/>
      <c r="C28" s="10" t="s">
        <v>44</v>
      </c>
      <c r="D28" s="10"/>
      <c r="E28" s="71">
        <v>17294</v>
      </c>
      <c r="F28" s="61">
        <v>6287</v>
      </c>
      <c r="G28" s="62">
        <f t="shared" si="3"/>
        <v>0.36353648664276628</v>
      </c>
      <c r="I28" s="71">
        <v>16104</v>
      </c>
      <c r="J28" s="61">
        <v>2467</v>
      </c>
      <c r="K28" s="62">
        <f t="shared" si="4"/>
        <v>0.15319175360158968</v>
      </c>
      <c r="M28" s="60">
        <v>14224</v>
      </c>
      <c r="N28" s="60">
        <v>5457</v>
      </c>
      <c r="O28" s="62">
        <f t="shared" si="2"/>
        <v>0.38364735658042742</v>
      </c>
      <c r="P28" s="10"/>
      <c r="Q28" s="61">
        <v>13419</v>
      </c>
      <c r="R28" s="60">
        <v>6326</v>
      </c>
      <c r="S28" s="62">
        <f t="shared" si="6"/>
        <v>0.50954490535642372</v>
      </c>
      <c r="U28" s="15"/>
      <c r="V28" s="7"/>
      <c r="W28" s="6"/>
      <c r="X28"/>
      <c r="AB28"/>
    </row>
    <row r="29" spans="1:29" s="29" customFormat="1" ht="12.75" customHeight="1" x14ac:dyDescent="0.2">
      <c r="A29" s="19"/>
      <c r="B29" s="4"/>
      <c r="C29" s="10" t="s">
        <v>43</v>
      </c>
      <c r="D29" s="10"/>
      <c r="E29" s="71">
        <v>17046</v>
      </c>
      <c r="F29" s="61">
        <v>4536</v>
      </c>
      <c r="G29" s="62">
        <f t="shared" si="3"/>
        <v>0.26610348468848999</v>
      </c>
      <c r="I29" s="71">
        <v>16529</v>
      </c>
      <c r="J29" s="61">
        <v>12738</v>
      </c>
      <c r="K29" s="62">
        <f t="shared" si="4"/>
        <v>0.77064553209510556</v>
      </c>
      <c r="M29" s="60">
        <v>15158</v>
      </c>
      <c r="N29" s="60">
        <v>9853</v>
      </c>
      <c r="O29" s="62">
        <f t="shared" si="2"/>
        <v>0.65001979152922551</v>
      </c>
      <c r="P29" s="10"/>
      <c r="Q29" s="61">
        <v>13860</v>
      </c>
      <c r="R29" s="60">
        <v>4588</v>
      </c>
      <c r="S29" s="62">
        <f t="shared" si="6"/>
        <v>0.37895432394482531</v>
      </c>
      <c r="U29" s="15"/>
      <c r="V29" s="7"/>
      <c r="W29" s="6"/>
      <c r="X29"/>
      <c r="AB29"/>
    </row>
    <row r="30" spans="1:29" s="29" customFormat="1" ht="12.75" customHeight="1" x14ac:dyDescent="0.2">
      <c r="A30" s="19"/>
      <c r="B30" s="4"/>
      <c r="C30" s="10" t="s">
        <v>42</v>
      </c>
      <c r="D30" s="10"/>
      <c r="E30" s="71">
        <v>30404</v>
      </c>
      <c r="F30" s="61">
        <v>5186</v>
      </c>
      <c r="G30" s="62">
        <f t="shared" si="3"/>
        <v>0.17056966188659387</v>
      </c>
      <c r="I30" s="71">
        <v>28326</v>
      </c>
      <c r="J30" s="61">
        <v>5245</v>
      </c>
      <c r="K30" s="62">
        <f t="shared" si="4"/>
        <v>0.18516557226576291</v>
      </c>
      <c r="M30" s="60">
        <v>27732</v>
      </c>
      <c r="N30" s="60">
        <v>5527</v>
      </c>
      <c r="O30" s="62">
        <f t="shared" si="2"/>
        <v>0.19930044713688158</v>
      </c>
      <c r="P30" s="10"/>
      <c r="Q30" s="61">
        <v>27406</v>
      </c>
      <c r="R30" s="60">
        <v>5683</v>
      </c>
      <c r="S30" s="62">
        <f t="shared" si="6"/>
        <v>0.20930318208603418</v>
      </c>
      <c r="U30" s="15"/>
      <c r="V30" s="7"/>
      <c r="W30" s="6"/>
      <c r="X30"/>
      <c r="AB30"/>
    </row>
    <row r="31" spans="1:29" s="29" customFormat="1" ht="12.75" customHeight="1" x14ac:dyDescent="0.2">
      <c r="A31" s="19"/>
      <c r="B31" s="4"/>
      <c r="C31" s="10" t="s">
        <v>41</v>
      </c>
      <c r="D31" s="10"/>
      <c r="E31" s="71">
        <v>6226</v>
      </c>
      <c r="F31" s="61">
        <v>2373</v>
      </c>
      <c r="G31" s="62">
        <f t="shared" si="3"/>
        <v>0.38114359139094123</v>
      </c>
      <c r="I31" s="71">
        <v>5589</v>
      </c>
      <c r="J31" s="61">
        <v>2692</v>
      </c>
      <c r="K31" s="62">
        <f t="shared" si="4"/>
        <v>0.48166040436571839</v>
      </c>
      <c r="M31" s="60">
        <v>5245</v>
      </c>
      <c r="N31" s="60">
        <v>2277</v>
      </c>
      <c r="O31" s="62">
        <f t="shared" si="2"/>
        <v>0.43412774070543375</v>
      </c>
      <c r="P31" s="10"/>
      <c r="Q31" s="61">
        <v>4979</v>
      </c>
      <c r="R31" s="60">
        <v>1692</v>
      </c>
      <c r="S31" s="62">
        <f t="shared" si="6"/>
        <v>0.34523566619057333</v>
      </c>
      <c r="U31" s="15"/>
      <c r="V31" s="7"/>
      <c r="W31" s="6"/>
      <c r="X31"/>
      <c r="AB31"/>
    </row>
    <row r="32" spans="1:29" s="29" customFormat="1" ht="12.75" customHeight="1" x14ac:dyDescent="0.2">
      <c r="A32" s="19"/>
      <c r="B32" s="4"/>
      <c r="C32" s="10" t="s">
        <v>40</v>
      </c>
      <c r="D32" s="10"/>
      <c r="E32" s="71">
        <v>85373</v>
      </c>
      <c r="F32" s="61">
        <v>13759</v>
      </c>
      <c r="G32" s="62">
        <f t="shared" si="3"/>
        <v>0.16116336546683377</v>
      </c>
      <c r="I32" s="71">
        <v>80597</v>
      </c>
      <c r="J32" s="61">
        <v>18972</v>
      </c>
      <c r="K32" s="62">
        <f t="shared" si="4"/>
        <v>0.23539337692469944</v>
      </c>
      <c r="M32" s="60">
        <v>78080</v>
      </c>
      <c r="N32" s="60">
        <v>16194</v>
      </c>
      <c r="O32" s="62">
        <f t="shared" si="2"/>
        <v>0.20740266393442622</v>
      </c>
      <c r="P32" s="10"/>
      <c r="Q32" s="61">
        <v>75327</v>
      </c>
      <c r="R32" s="60">
        <v>11531</v>
      </c>
      <c r="S32" s="62">
        <f t="shared" si="6"/>
        <v>0.15934939126349101</v>
      </c>
      <c r="U32" s="15"/>
      <c r="V32" s="7"/>
      <c r="W32" s="6"/>
      <c r="X32"/>
      <c r="AB32"/>
    </row>
    <row r="33" spans="1:279" s="29" customFormat="1" ht="12.75" customHeight="1" x14ac:dyDescent="0.2">
      <c r="A33" s="19"/>
      <c r="B33" s="4"/>
      <c r="C33" s="10" t="s">
        <v>39</v>
      </c>
      <c r="D33" s="10"/>
      <c r="E33" s="71">
        <v>18093</v>
      </c>
      <c r="F33" s="61">
        <v>7526</v>
      </c>
      <c r="G33" s="62">
        <f t="shared" si="3"/>
        <v>0.41596197424418285</v>
      </c>
      <c r="I33" s="71">
        <v>19045</v>
      </c>
      <c r="J33" s="61">
        <v>6851</v>
      </c>
      <c r="K33" s="62">
        <f t="shared" si="4"/>
        <v>0.35972696245733787</v>
      </c>
      <c r="M33" s="60">
        <v>17261</v>
      </c>
      <c r="N33" s="60">
        <v>7823</v>
      </c>
      <c r="O33" s="62">
        <f t="shared" si="2"/>
        <v>0.45321823764555935</v>
      </c>
      <c r="P33" s="10"/>
      <c r="Q33" s="61">
        <v>15395</v>
      </c>
      <c r="R33" s="60">
        <v>7780</v>
      </c>
      <c r="S33" s="62">
        <f t="shared" si="6"/>
        <v>0.53625585883650395</v>
      </c>
      <c r="U33" s="15"/>
      <c r="V33" s="7"/>
      <c r="W33" s="6"/>
      <c r="X33"/>
      <c r="AB33"/>
    </row>
    <row r="34" spans="1:279" x14ac:dyDescent="0.2">
      <c r="A34" s="28" t="s">
        <v>38</v>
      </c>
      <c r="B34" s="26"/>
      <c r="C34" s="19"/>
      <c r="D34" s="19"/>
      <c r="F34" s="25"/>
      <c r="G34" s="62"/>
      <c r="J34" s="25"/>
      <c r="K34" s="62"/>
      <c r="M34" s="25"/>
      <c r="N34" s="25"/>
      <c r="O34" s="62"/>
      <c r="P34" s="19"/>
      <c r="Q34" s="25"/>
      <c r="R34" s="25"/>
      <c r="S34" s="62"/>
      <c r="U34" s="20"/>
      <c r="V34" s="20"/>
      <c r="W34" s="6"/>
    </row>
    <row r="35" spans="1:279" x14ac:dyDescent="0.2">
      <c r="A35" s="10"/>
      <c r="B35" s="5"/>
      <c r="C35" s="19" t="s">
        <v>37</v>
      </c>
      <c r="D35" s="10"/>
      <c r="E35" s="71">
        <v>2710412</v>
      </c>
      <c r="F35" s="25">
        <v>1565090</v>
      </c>
      <c r="G35" s="62">
        <f t="shared" si="3"/>
        <v>0.57743619789168588</v>
      </c>
      <c r="I35" s="71">
        <v>2666021</v>
      </c>
      <c r="J35" s="25">
        <v>1561989</v>
      </c>
      <c r="K35" s="62">
        <f t="shared" si="4"/>
        <v>0.58588773306736897</v>
      </c>
      <c r="M35" s="25">
        <v>2674070</v>
      </c>
      <c r="N35" s="25">
        <v>1607828</v>
      </c>
      <c r="O35" s="62">
        <f t="shared" si="2"/>
        <v>0.60126623461614692</v>
      </c>
      <c r="P35" s="10"/>
      <c r="Q35" s="25">
        <v>2592827</v>
      </c>
      <c r="R35" s="25">
        <v>1580200</v>
      </c>
      <c r="S35" s="62">
        <f>R35/Q35</f>
        <v>0.60945061124402056</v>
      </c>
      <c r="U35" s="8"/>
      <c r="V35" s="7"/>
      <c r="W35" s="6"/>
    </row>
    <row r="36" spans="1:279" x14ac:dyDescent="0.2">
      <c r="A36" s="10"/>
      <c r="B36" s="5"/>
      <c r="C36" s="19" t="s">
        <v>36</v>
      </c>
      <c r="D36" s="10"/>
      <c r="E36" s="25">
        <f>SUM(E38:E40,E43:E57)</f>
        <v>2533158</v>
      </c>
      <c r="F36" s="25">
        <f>SUM(F38:F40,F43:F57)</f>
        <v>1462699</v>
      </c>
      <c r="G36" s="62">
        <f t="shared" si="3"/>
        <v>0.57742114783207366</v>
      </c>
      <c r="I36" s="25">
        <f>SUM(I38:I40,I43:I57)</f>
        <v>2497988</v>
      </c>
      <c r="J36" s="25">
        <f>SUM(J38:J40,J43:J57)</f>
        <v>1456176</v>
      </c>
      <c r="K36" s="62">
        <f t="shared" si="4"/>
        <v>0.58293954974963846</v>
      </c>
      <c r="M36" s="25">
        <f>SUM(M38:M40,M43:M57)</f>
        <v>2511527</v>
      </c>
      <c r="N36" s="25">
        <f>SUM(N38:N40,N43:N57)</f>
        <v>1510729</v>
      </c>
      <c r="O36" s="62">
        <f t="shared" si="2"/>
        <v>0.60151812025114604</v>
      </c>
      <c r="P36" s="10"/>
      <c r="Q36" s="25">
        <f>SUM(Q38:Q40,Q43:Q57)</f>
        <v>2438491</v>
      </c>
      <c r="R36" s="25">
        <f>SUM(R38:R40,R43:R57)</f>
        <v>1489088</v>
      </c>
      <c r="S36" s="62">
        <f>R36/Q36</f>
        <v>0.61065962515342476</v>
      </c>
      <c r="U36" s="8"/>
      <c r="V36" s="7"/>
      <c r="W36" s="6"/>
    </row>
    <row r="37" spans="1:279" x14ac:dyDescent="0.2">
      <c r="A37" s="10"/>
      <c r="B37" s="5"/>
      <c r="C37" s="19" t="s">
        <v>35</v>
      </c>
      <c r="D37" s="10"/>
      <c r="E37" s="62">
        <f>E36/E35</f>
        <v>0.93460256226728633</v>
      </c>
      <c r="F37" s="62">
        <f>F36/F35</f>
        <v>0.93457820317042473</v>
      </c>
      <c r="G37" s="62"/>
      <c r="I37" s="62">
        <f>I36/I35</f>
        <v>0.93697236443373855</v>
      </c>
      <c r="J37" s="62">
        <f>J36/J35</f>
        <v>0.93225752550113994</v>
      </c>
      <c r="K37" s="62"/>
      <c r="M37" s="62">
        <f>M36/M35</f>
        <v>0.93921512899811899</v>
      </c>
      <c r="N37" s="62">
        <f>N36/N35</f>
        <v>0.93960858997355434</v>
      </c>
      <c r="O37" s="62"/>
      <c r="P37" s="10"/>
      <c r="Q37" s="62">
        <f>Q36/Q35</f>
        <v>0.94047578183966762</v>
      </c>
      <c r="R37" s="62">
        <f>R36/R35</f>
        <v>0.94234147576256166</v>
      </c>
      <c r="S37" s="62"/>
      <c r="U37" s="27"/>
      <c r="V37" s="27"/>
      <c r="W37" s="6"/>
    </row>
    <row r="38" spans="1:279" x14ac:dyDescent="0.2">
      <c r="A38" s="11"/>
      <c r="B38" s="26"/>
      <c r="C38" s="5" t="s">
        <v>34</v>
      </c>
      <c r="D38" s="9"/>
      <c r="E38" s="72">
        <v>686993</v>
      </c>
      <c r="F38" s="25">
        <v>455410</v>
      </c>
      <c r="G38" s="62">
        <f t="shared" si="3"/>
        <v>0.66290340658492886</v>
      </c>
      <c r="I38" s="72">
        <v>677677</v>
      </c>
      <c r="J38" s="25">
        <v>449130</v>
      </c>
      <c r="K38" s="62">
        <f t="shared" si="4"/>
        <v>0.66274936289707342</v>
      </c>
      <c r="M38" s="25">
        <v>670690</v>
      </c>
      <c r="N38" s="25">
        <v>438090</v>
      </c>
      <c r="O38" s="62">
        <f t="shared" si="2"/>
        <v>0.65319298036350626</v>
      </c>
      <c r="P38" s="9"/>
      <c r="Q38" s="25">
        <v>649571</v>
      </c>
      <c r="R38" s="25">
        <v>434471</v>
      </c>
      <c r="S38" s="62">
        <f t="shared" ref="S38:S40" si="7">R38/Q38</f>
        <v>0.66885836960085965</v>
      </c>
      <c r="U38" s="8"/>
      <c r="V38" s="7"/>
      <c r="W38" s="6"/>
    </row>
    <row r="39" spans="1:279" x14ac:dyDescent="0.2">
      <c r="A39" s="11"/>
      <c r="B39" s="26"/>
      <c r="C39" s="5" t="s">
        <v>33</v>
      </c>
      <c r="D39" s="9"/>
      <c r="E39" s="72">
        <v>88765</v>
      </c>
      <c r="F39" s="25">
        <v>60846</v>
      </c>
      <c r="G39" s="62">
        <f t="shared" si="3"/>
        <v>0.68547287782346644</v>
      </c>
      <c r="I39" s="72">
        <v>87070</v>
      </c>
      <c r="J39" s="25">
        <v>58373</v>
      </c>
      <c r="K39" s="62">
        <f t="shared" si="4"/>
        <v>0.67041460893533933</v>
      </c>
      <c r="M39" s="25">
        <v>85082</v>
      </c>
      <c r="N39" s="25">
        <v>58270</v>
      </c>
      <c r="O39" s="62">
        <f t="shared" si="2"/>
        <v>0.68486871488681511</v>
      </c>
      <c r="P39" s="9"/>
      <c r="Q39" s="25">
        <v>84174</v>
      </c>
      <c r="R39" s="25">
        <v>59236</v>
      </c>
      <c r="S39" s="62">
        <f t="shared" si="7"/>
        <v>0.70373274407774367</v>
      </c>
      <c r="U39" s="8"/>
      <c r="V39" s="7"/>
      <c r="W39" s="6"/>
    </row>
    <row r="40" spans="1:279" ht="12.75" customHeight="1" x14ac:dyDescent="0.2">
      <c r="A40" s="10"/>
      <c r="B40" s="5"/>
      <c r="C40" s="4" t="s">
        <v>32</v>
      </c>
      <c r="D40" s="9"/>
      <c r="E40" s="72">
        <v>138673</v>
      </c>
      <c r="F40" s="25">
        <v>35410</v>
      </c>
      <c r="G40" s="62">
        <f t="shared" si="3"/>
        <v>0.25534891435246948</v>
      </c>
      <c r="I40" s="72">
        <v>133586</v>
      </c>
      <c r="J40" s="25">
        <v>37808</v>
      </c>
      <c r="K40" s="62">
        <f t="shared" si="4"/>
        <v>0.28302367014507507</v>
      </c>
      <c r="M40" s="25">
        <v>128041</v>
      </c>
      <c r="N40" s="25">
        <v>32127</v>
      </c>
      <c r="O40" s="62">
        <f t="shared" si="2"/>
        <v>0.25091181730851836</v>
      </c>
      <c r="P40" s="9"/>
      <c r="Q40" s="25">
        <v>123313</v>
      </c>
      <c r="R40" s="25">
        <v>33610</v>
      </c>
      <c r="S40" s="62">
        <f t="shared" si="7"/>
        <v>0.27255844882534686</v>
      </c>
      <c r="U40" s="8"/>
      <c r="V40" s="7"/>
      <c r="W40" s="6"/>
    </row>
    <row r="41" spans="1:279" s="53" customFormat="1" x14ac:dyDescent="0.2">
      <c r="A41" s="46"/>
      <c r="B41" s="47"/>
      <c r="C41" s="46"/>
      <c r="D41" s="46"/>
      <c r="E41" s="83">
        <v>2016</v>
      </c>
      <c r="F41" s="86"/>
      <c r="G41" s="86"/>
      <c r="I41" s="83">
        <v>2015</v>
      </c>
      <c r="J41" s="86"/>
      <c r="K41" s="86"/>
      <c r="L41" s="46"/>
      <c r="M41" s="83">
        <v>2014</v>
      </c>
      <c r="N41" s="83"/>
      <c r="O41" s="83"/>
      <c r="Q41" s="84">
        <v>2013</v>
      </c>
      <c r="R41" s="84"/>
      <c r="S41" s="84"/>
      <c r="T41" s="54"/>
      <c r="U41" s="8"/>
      <c r="V41" s="7"/>
      <c r="W41" s="6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</row>
    <row r="42" spans="1:279" s="29" customFormat="1" ht="33.75" x14ac:dyDescent="0.2">
      <c r="A42" s="82" t="s">
        <v>66</v>
      </c>
      <c r="B42" s="82"/>
      <c r="C42" s="82"/>
      <c r="D42" s="82"/>
      <c r="E42" s="45" t="s">
        <v>65</v>
      </c>
      <c r="F42" s="80" t="s">
        <v>64</v>
      </c>
      <c r="G42" s="45" t="s">
        <v>63</v>
      </c>
      <c r="H42" s="21"/>
      <c r="I42" s="45" t="s">
        <v>65</v>
      </c>
      <c r="J42" s="67" t="s">
        <v>64</v>
      </c>
      <c r="K42" s="45" t="s">
        <v>63</v>
      </c>
      <c r="L42" s="57"/>
      <c r="M42" s="45" t="s">
        <v>65</v>
      </c>
      <c r="N42" s="80" t="s">
        <v>64</v>
      </c>
      <c r="O42" s="45" t="s">
        <v>63</v>
      </c>
      <c r="P42" s="80"/>
      <c r="Q42" s="45" t="s">
        <v>65</v>
      </c>
      <c r="R42" s="80" t="s">
        <v>64</v>
      </c>
      <c r="S42" s="45" t="s">
        <v>63</v>
      </c>
      <c r="T42" s="23"/>
    </row>
    <row r="43" spans="1:279" x14ac:dyDescent="0.2">
      <c r="C43" s="4" t="s">
        <v>31</v>
      </c>
      <c r="E43" s="25">
        <v>185421</v>
      </c>
      <c r="F43" s="25">
        <v>86992</v>
      </c>
      <c r="G43" s="62">
        <f>F43/E43</f>
        <v>0.46915937245511563</v>
      </c>
      <c r="I43" s="25">
        <v>183012</v>
      </c>
      <c r="J43" s="25">
        <v>89595</v>
      </c>
      <c r="K43" s="62">
        <f>J43/I43</f>
        <v>0.48955806176644157</v>
      </c>
      <c r="M43" s="25">
        <v>178621</v>
      </c>
      <c r="N43" s="25">
        <v>83448</v>
      </c>
      <c r="O43" s="62">
        <f>N43/M43</f>
        <v>0.46717911107876453</v>
      </c>
      <c r="Q43" s="25">
        <v>172552</v>
      </c>
      <c r="R43" s="25">
        <v>80659</v>
      </c>
      <c r="S43" s="62">
        <f>R43/Q43</f>
        <v>0.46744749408873848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279" x14ac:dyDescent="0.2">
      <c r="C44" s="4" t="s">
        <v>30</v>
      </c>
      <c r="E44" s="25">
        <v>103409</v>
      </c>
      <c r="F44" s="25">
        <v>53937</v>
      </c>
      <c r="G44" s="62">
        <f t="shared" ref="G44:G54" si="8">F44/E44</f>
        <v>0.52158902996837797</v>
      </c>
      <c r="I44" s="25">
        <v>101975</v>
      </c>
      <c r="J44" s="25">
        <v>52875</v>
      </c>
      <c r="K44" s="62">
        <f t="shared" ref="K44:K56" si="9">J44/I44</f>
        <v>0.51850943858788923</v>
      </c>
      <c r="M44" s="25">
        <v>99579</v>
      </c>
      <c r="N44" s="25">
        <v>52020</v>
      </c>
      <c r="O44" s="62">
        <f t="shared" ref="O44:O56" si="10">N44/M44</f>
        <v>0.52239930105745191</v>
      </c>
      <c r="Q44" s="25">
        <v>96325</v>
      </c>
      <c r="R44" s="25">
        <v>47052</v>
      </c>
      <c r="S44" s="62">
        <f t="shared" ref="S44:S57" si="11">R44/Q44</f>
        <v>0.48847132104853364</v>
      </c>
      <c r="U44" s="42"/>
      <c r="V44" s="42"/>
      <c r="W44" s="41"/>
      <c r="X44" s="29"/>
      <c r="AB44" s="29"/>
      <c r="AC44" s="29"/>
      <c r="AD44" s="29"/>
      <c r="AE44" s="29"/>
      <c r="AF44" s="29"/>
      <c r="AG44" s="29"/>
    </row>
    <row r="45" spans="1:279" x14ac:dyDescent="0.2">
      <c r="A45" s="10"/>
      <c r="B45" s="5"/>
      <c r="C45" s="5" t="s">
        <v>29</v>
      </c>
      <c r="D45" s="9"/>
      <c r="E45" s="25">
        <v>4354</v>
      </c>
      <c r="F45" s="25">
        <v>2918</v>
      </c>
      <c r="G45" s="62">
        <f t="shared" si="8"/>
        <v>0.67018833256775379</v>
      </c>
      <c r="I45" s="25">
        <v>4208</v>
      </c>
      <c r="J45" s="25">
        <v>2675</v>
      </c>
      <c r="K45" s="62">
        <f t="shared" si="9"/>
        <v>0.63569391634980987</v>
      </c>
      <c r="M45" s="25">
        <v>4190</v>
      </c>
      <c r="N45" s="25">
        <v>3434</v>
      </c>
      <c r="O45" s="62">
        <f t="shared" si="10"/>
        <v>0.81957040572792361</v>
      </c>
      <c r="P45" s="9"/>
      <c r="Q45" s="25">
        <v>4013</v>
      </c>
      <c r="R45" s="25">
        <v>2376</v>
      </c>
      <c r="S45" s="62">
        <f t="shared" si="11"/>
        <v>0.59207575380014954</v>
      </c>
      <c r="U45" s="40"/>
      <c r="V45" s="40"/>
      <c r="W45" s="37"/>
      <c r="X45" s="29"/>
      <c r="AB45" s="29"/>
      <c r="AC45" s="29"/>
      <c r="AD45" s="29"/>
      <c r="AE45" s="29"/>
      <c r="AF45" s="29"/>
      <c r="AG45" s="29"/>
    </row>
    <row r="46" spans="1:279" x14ac:dyDescent="0.2">
      <c r="A46" s="10"/>
      <c r="B46" s="5"/>
      <c r="C46" s="5" t="s">
        <v>28</v>
      </c>
      <c r="D46" s="9"/>
      <c r="E46" s="25">
        <v>79460</v>
      </c>
      <c r="F46" s="25">
        <v>50203</v>
      </c>
      <c r="G46" s="62">
        <f t="shared" si="8"/>
        <v>0.63180216461112515</v>
      </c>
      <c r="I46" s="25">
        <v>76257</v>
      </c>
      <c r="J46" s="25">
        <v>45358</v>
      </c>
      <c r="K46" s="62">
        <f t="shared" si="9"/>
        <v>0.59480441139829787</v>
      </c>
      <c r="M46" s="25">
        <v>73881</v>
      </c>
      <c r="N46" s="25">
        <v>46494</v>
      </c>
      <c r="O46" s="62">
        <f t="shared" si="10"/>
        <v>0.62930929467657448</v>
      </c>
      <c r="P46" s="9"/>
      <c r="Q46" s="25">
        <v>71339</v>
      </c>
      <c r="R46" s="25">
        <v>38605</v>
      </c>
      <c r="S46" s="62">
        <f t="shared" si="11"/>
        <v>0.54114860034483236</v>
      </c>
      <c r="U46" s="8"/>
      <c r="V46" s="15"/>
      <c r="W46" s="6"/>
    </row>
    <row r="47" spans="1:279" x14ac:dyDescent="0.2">
      <c r="A47" s="10"/>
      <c r="B47" s="5"/>
      <c r="C47" s="5" t="s">
        <v>27</v>
      </c>
      <c r="D47" s="9"/>
      <c r="E47" s="25">
        <v>273722</v>
      </c>
      <c r="F47" s="25">
        <v>259217</v>
      </c>
      <c r="G47" s="62">
        <f t="shared" si="8"/>
        <v>0.94700827847231861</v>
      </c>
      <c r="I47" s="25">
        <v>305138</v>
      </c>
      <c r="J47" s="25">
        <v>284266</v>
      </c>
      <c r="K47" s="62">
        <f t="shared" si="9"/>
        <v>0.93159816214303037</v>
      </c>
      <c r="M47" s="25">
        <v>397788</v>
      </c>
      <c r="N47" s="25">
        <v>333633</v>
      </c>
      <c r="O47" s="62">
        <f t="shared" si="10"/>
        <v>0.83872062505656275</v>
      </c>
      <c r="P47" s="9"/>
      <c r="Q47" s="25">
        <v>412161</v>
      </c>
      <c r="R47" s="25">
        <v>346837</v>
      </c>
      <c r="S47" s="62">
        <f t="shared" si="11"/>
        <v>0.84150853671259529</v>
      </c>
      <c r="U47" s="8"/>
      <c r="V47" s="15"/>
      <c r="W47" s="6"/>
    </row>
    <row r="48" spans="1:279" x14ac:dyDescent="0.2">
      <c r="A48" s="10"/>
      <c r="B48" s="5"/>
      <c r="C48" s="5" t="s">
        <v>71</v>
      </c>
      <c r="D48" s="9"/>
      <c r="E48" s="25">
        <v>484774</v>
      </c>
      <c r="F48" s="25">
        <v>250461</v>
      </c>
      <c r="G48" s="62">
        <f t="shared" si="8"/>
        <v>0.51665518365258867</v>
      </c>
      <c r="I48" s="25">
        <v>461507</v>
      </c>
      <c r="J48" s="25">
        <v>225071</v>
      </c>
      <c r="K48" s="62">
        <f t="shared" si="9"/>
        <v>0.48768707733577171</v>
      </c>
      <c r="M48" s="25">
        <v>423661</v>
      </c>
      <c r="N48" s="25">
        <v>268023</v>
      </c>
      <c r="O48" s="62">
        <f t="shared" si="10"/>
        <v>0.63263552698973946</v>
      </c>
      <c r="P48" s="9"/>
      <c r="Q48" s="25">
        <v>384679</v>
      </c>
      <c r="R48" s="25">
        <v>258213</v>
      </c>
      <c r="S48" s="62">
        <f t="shared" si="11"/>
        <v>0.67124277644477603</v>
      </c>
      <c r="U48" s="8"/>
      <c r="V48" s="15"/>
      <c r="W48" s="6"/>
    </row>
    <row r="49" spans="1:23" x14ac:dyDescent="0.2">
      <c r="A49" s="10"/>
      <c r="B49" s="5"/>
      <c r="C49" s="5" t="s">
        <v>26</v>
      </c>
      <c r="D49" s="10"/>
      <c r="E49" s="25">
        <v>64200</v>
      </c>
      <c r="F49" s="25">
        <v>42339</v>
      </c>
      <c r="G49" s="62">
        <f t="shared" si="8"/>
        <v>0.65948598130841118</v>
      </c>
      <c r="I49" s="25">
        <v>60339</v>
      </c>
      <c r="J49" s="25">
        <v>44390</v>
      </c>
      <c r="K49" s="62">
        <f t="shared" si="9"/>
        <v>0.7356767596413597</v>
      </c>
      <c r="M49" s="25">
        <v>57588</v>
      </c>
      <c r="N49" s="25">
        <v>41066</v>
      </c>
      <c r="O49" s="62">
        <f t="shared" si="10"/>
        <v>0.71309995137875948</v>
      </c>
      <c r="P49" s="10"/>
      <c r="Q49" s="25">
        <v>55297</v>
      </c>
      <c r="R49" s="25">
        <v>37924</v>
      </c>
      <c r="S49" s="62">
        <f t="shared" si="11"/>
        <v>0.68582382407725551</v>
      </c>
      <c r="U49" s="15"/>
      <c r="V49" s="7"/>
      <c r="W49" s="6"/>
    </row>
    <row r="50" spans="1:23" x14ac:dyDescent="0.2">
      <c r="A50" s="10"/>
      <c r="B50" s="5"/>
      <c r="C50" s="5" t="s">
        <v>25</v>
      </c>
      <c r="D50" s="10"/>
      <c r="E50" s="25">
        <v>1776</v>
      </c>
      <c r="F50" s="25">
        <v>118</v>
      </c>
      <c r="G50" s="62">
        <f t="shared" si="8"/>
        <v>6.6441441441441443E-2</v>
      </c>
      <c r="I50" s="25">
        <v>1740</v>
      </c>
      <c r="J50" s="25">
        <v>197</v>
      </c>
      <c r="K50" s="62">
        <f t="shared" si="9"/>
        <v>0.1132183908045977</v>
      </c>
      <c r="M50" s="25">
        <v>1719</v>
      </c>
      <c r="N50" s="25">
        <v>73</v>
      </c>
      <c r="O50" s="62">
        <f t="shared" si="10"/>
        <v>4.2466550319953458E-2</v>
      </c>
      <c r="P50" s="10"/>
      <c r="Q50" s="25">
        <v>1694</v>
      </c>
      <c r="R50" s="25">
        <v>176</v>
      </c>
      <c r="S50" s="62">
        <f t="shared" si="11"/>
        <v>0.1038961038961039</v>
      </c>
      <c r="U50" s="15"/>
      <c r="V50" s="7"/>
      <c r="W50" s="6"/>
    </row>
    <row r="51" spans="1:23" x14ac:dyDescent="0.2">
      <c r="A51" s="10"/>
      <c r="B51" s="5"/>
      <c r="C51" s="5" t="s">
        <v>24</v>
      </c>
      <c r="D51" s="10"/>
      <c r="E51" s="25">
        <v>38334</v>
      </c>
      <c r="F51" s="25">
        <v>24251</v>
      </c>
      <c r="G51" s="62">
        <f t="shared" si="8"/>
        <v>0.6326237804559921</v>
      </c>
      <c r="I51" s="25">
        <v>37352</v>
      </c>
      <c r="J51" s="25">
        <v>23505</v>
      </c>
      <c r="K51" s="62">
        <f t="shared" si="9"/>
        <v>0.62928357249946454</v>
      </c>
      <c r="M51" s="25">
        <v>37179</v>
      </c>
      <c r="N51" s="25">
        <v>21605</v>
      </c>
      <c r="O51" s="62">
        <f t="shared" si="10"/>
        <v>0.58110761451356951</v>
      </c>
      <c r="P51" s="10"/>
      <c r="Q51" s="25">
        <v>36387</v>
      </c>
      <c r="R51" s="25">
        <v>22466</v>
      </c>
      <c r="S51" s="62">
        <f t="shared" si="11"/>
        <v>0.61741830873663672</v>
      </c>
      <c r="U51" s="15"/>
      <c r="V51" s="7"/>
      <c r="W51" s="6"/>
    </row>
    <row r="52" spans="1:23" x14ac:dyDescent="0.2">
      <c r="A52" s="10"/>
      <c r="B52" s="5"/>
      <c r="C52" s="5" t="s">
        <v>23</v>
      </c>
      <c r="D52" s="10"/>
      <c r="E52" s="25">
        <v>38039</v>
      </c>
      <c r="F52" s="25">
        <v>25730</v>
      </c>
      <c r="G52" s="62">
        <f t="shared" si="8"/>
        <v>0.6764110518152423</v>
      </c>
      <c r="I52" s="25">
        <v>37482</v>
      </c>
      <c r="J52" s="25">
        <v>25524</v>
      </c>
      <c r="K52" s="62">
        <f t="shared" si="9"/>
        <v>0.68096686409476548</v>
      </c>
      <c r="M52" s="25">
        <v>36567</v>
      </c>
      <c r="N52" s="25">
        <v>25282</v>
      </c>
      <c r="O52" s="62">
        <f t="shared" si="10"/>
        <v>0.69138841031531162</v>
      </c>
      <c r="P52" s="10"/>
      <c r="Q52" s="25">
        <v>35836</v>
      </c>
      <c r="R52" s="25">
        <v>23566</v>
      </c>
      <c r="S52" s="62">
        <f t="shared" si="11"/>
        <v>0.65760687576738475</v>
      </c>
      <c r="U52" s="15"/>
      <c r="V52" s="7"/>
      <c r="W52" s="6"/>
    </row>
    <row r="53" spans="1:23" x14ac:dyDescent="0.2">
      <c r="A53" s="10"/>
      <c r="B53" s="5"/>
      <c r="C53" s="5" t="s">
        <v>22</v>
      </c>
      <c r="D53" s="10"/>
      <c r="E53" s="25">
        <v>38921</v>
      </c>
      <c r="F53" s="25">
        <v>12290</v>
      </c>
      <c r="G53" s="62">
        <f t="shared" si="8"/>
        <v>0.31576783741424935</v>
      </c>
      <c r="I53" s="25">
        <v>37203</v>
      </c>
      <c r="J53" s="25">
        <v>14005</v>
      </c>
      <c r="K53" s="62">
        <f t="shared" si="9"/>
        <v>0.37644813590301857</v>
      </c>
      <c r="M53" s="25">
        <v>35686</v>
      </c>
      <c r="N53" s="25">
        <v>11251</v>
      </c>
      <c r="O53" s="62">
        <f t="shared" si="10"/>
        <v>0.3152776999383512</v>
      </c>
      <c r="P53" s="10"/>
      <c r="Q53" s="25">
        <v>34497</v>
      </c>
      <c r="R53" s="25">
        <v>11084</v>
      </c>
      <c r="S53" s="62">
        <f t="shared" si="11"/>
        <v>0.32130330173638288</v>
      </c>
      <c r="U53" s="15"/>
      <c r="V53" s="7"/>
      <c r="W53" s="6"/>
    </row>
    <row r="54" spans="1:23" x14ac:dyDescent="0.2">
      <c r="A54" s="10"/>
      <c r="B54" s="5"/>
      <c r="C54" s="5" t="s">
        <v>21</v>
      </c>
      <c r="D54" s="10"/>
      <c r="E54" s="25">
        <v>1563</v>
      </c>
      <c r="F54" s="25">
        <v>1303</v>
      </c>
      <c r="G54" s="62">
        <f t="shared" si="8"/>
        <v>0.8336532309660909</v>
      </c>
      <c r="I54" s="25">
        <v>1505</v>
      </c>
      <c r="J54" s="25">
        <v>1309</v>
      </c>
      <c r="K54" s="62">
        <f t="shared" si="9"/>
        <v>0.86976744186046506</v>
      </c>
      <c r="M54" s="25">
        <v>1484</v>
      </c>
      <c r="N54" s="25">
        <v>1293</v>
      </c>
      <c r="O54" s="62">
        <f t="shared" si="10"/>
        <v>0.87129380053908356</v>
      </c>
      <c r="P54" s="10"/>
      <c r="Q54" s="25">
        <v>1425</v>
      </c>
      <c r="R54" s="25">
        <v>1149</v>
      </c>
      <c r="S54" s="62">
        <f t="shared" si="11"/>
        <v>0.80631578947368421</v>
      </c>
      <c r="U54" s="15"/>
      <c r="V54" s="7"/>
      <c r="W54" s="6"/>
    </row>
    <row r="55" spans="1:23" x14ac:dyDescent="0.2">
      <c r="A55" s="10"/>
      <c r="B55" s="5"/>
      <c r="C55" s="5" t="s">
        <v>20</v>
      </c>
      <c r="D55" s="10"/>
      <c r="E55" s="25">
        <v>136043</v>
      </c>
      <c r="F55" s="25">
        <v>53262</v>
      </c>
      <c r="G55" s="62">
        <f>F55/E55</f>
        <v>0.39150856714421178</v>
      </c>
      <c r="I55" s="25">
        <v>129336</v>
      </c>
      <c r="J55" s="25">
        <v>52964</v>
      </c>
      <c r="K55" s="62">
        <f>J55/I55</f>
        <v>0.40950702047380466</v>
      </c>
      <c r="M55" s="25">
        <v>123389</v>
      </c>
      <c r="N55" s="25">
        <v>48809</v>
      </c>
      <c r="O55" s="62">
        <f>N55/M55</f>
        <v>0.39557010754605354</v>
      </c>
      <c r="P55" s="10"/>
      <c r="Q55" s="25">
        <v>118586</v>
      </c>
      <c r="R55" s="25">
        <v>45246</v>
      </c>
      <c r="S55" s="62">
        <f t="shared" si="11"/>
        <v>0.38154588231325787</v>
      </c>
      <c r="U55" s="15"/>
      <c r="V55" s="7"/>
      <c r="W55" s="6"/>
    </row>
    <row r="56" spans="1:23" x14ac:dyDescent="0.2">
      <c r="A56" s="10"/>
      <c r="B56" s="5"/>
      <c r="C56" s="5" t="s">
        <v>19</v>
      </c>
      <c r="D56" s="9"/>
      <c r="E56" s="25">
        <v>107083</v>
      </c>
      <c r="F56" s="25">
        <v>43550</v>
      </c>
      <c r="G56" s="62">
        <f t="shared" ref="G56" si="12">F56/E56</f>
        <v>0.40669387297703652</v>
      </c>
      <c r="I56" s="25">
        <v>107727</v>
      </c>
      <c r="J56" s="25">
        <v>44407</v>
      </c>
      <c r="K56" s="62">
        <f t="shared" si="9"/>
        <v>0.41221792122680478</v>
      </c>
      <c r="M56" s="25">
        <v>104267</v>
      </c>
      <c r="N56" s="25">
        <v>40437</v>
      </c>
      <c r="O56" s="62">
        <f t="shared" si="10"/>
        <v>0.3878216501865403</v>
      </c>
      <c r="P56" s="9"/>
      <c r="Q56" s="25">
        <v>106226</v>
      </c>
      <c r="R56" s="25">
        <v>41419</v>
      </c>
      <c r="S56" s="62">
        <f t="shared" si="11"/>
        <v>0.38991395703500087</v>
      </c>
      <c r="U56" s="8"/>
      <c r="V56" s="7"/>
      <c r="W56" s="6"/>
    </row>
    <row r="57" spans="1:23" s="29" customFormat="1" ht="12" customHeight="1" x14ac:dyDescent="0.2">
      <c r="A57" s="10"/>
      <c r="B57" s="5"/>
      <c r="C57" s="5" t="s">
        <v>18</v>
      </c>
      <c r="D57" s="9"/>
      <c r="E57" s="60">
        <v>61628</v>
      </c>
      <c r="F57" s="60">
        <v>4462</v>
      </c>
      <c r="G57" s="62">
        <f>F57/E57</f>
        <v>7.24021548646719E-2</v>
      </c>
      <c r="I57" s="60">
        <v>54874</v>
      </c>
      <c r="J57" s="60">
        <v>4724</v>
      </c>
      <c r="K57" s="62">
        <f>J57/I57</f>
        <v>8.6088129168640892E-2</v>
      </c>
      <c r="M57" s="25">
        <v>52115</v>
      </c>
      <c r="N57" s="60">
        <v>5374</v>
      </c>
      <c r="O57" s="62">
        <f>N57/M57</f>
        <v>0.10311810419265087</v>
      </c>
      <c r="P57" s="9"/>
      <c r="Q57" s="60">
        <v>50416</v>
      </c>
      <c r="R57" s="60">
        <v>4999</v>
      </c>
      <c r="S57" s="62">
        <f t="shared" si="11"/>
        <v>9.9155030149158996E-2</v>
      </c>
      <c r="U57" s="15"/>
      <c r="V57" s="7"/>
      <c r="W57" s="6"/>
    </row>
    <row r="58" spans="1:23" x14ac:dyDescent="0.2">
      <c r="A58" s="18" t="s">
        <v>17</v>
      </c>
      <c r="B58" s="17"/>
      <c r="C58" s="18"/>
      <c r="D58" s="10"/>
      <c r="F58" s="25"/>
      <c r="G58" s="64"/>
      <c r="J58" s="25"/>
      <c r="K58" s="64"/>
      <c r="M58" s="25"/>
      <c r="N58" s="25"/>
      <c r="O58" s="64"/>
      <c r="P58" s="10"/>
      <c r="S58" s="64"/>
      <c r="U58" s="20"/>
      <c r="V58" s="20"/>
      <c r="W58" s="6"/>
    </row>
    <row r="59" spans="1:23" x14ac:dyDescent="0.2">
      <c r="A59" s="10"/>
      <c r="B59" s="5"/>
      <c r="C59" s="19" t="s">
        <v>16</v>
      </c>
      <c r="D59" s="10"/>
      <c r="E59" s="61">
        <v>8340423</v>
      </c>
      <c r="F59" s="61">
        <v>4881407</v>
      </c>
      <c r="G59" s="62">
        <f>F59/E59</f>
        <v>0.58527091491642569</v>
      </c>
      <c r="I59" s="61">
        <v>7969654</v>
      </c>
      <c r="J59" s="61">
        <v>4617845</v>
      </c>
      <c r="K59" s="62">
        <f>J59/I59</f>
        <v>0.57942854231814833</v>
      </c>
      <c r="M59" s="25">
        <v>7579622</v>
      </c>
      <c r="N59" s="25">
        <v>4405012</v>
      </c>
      <c r="O59" s="62">
        <f>N59/M59</f>
        <v>0.58116512934286169</v>
      </c>
      <c r="P59" s="10"/>
      <c r="Q59" s="61">
        <v>7221803</v>
      </c>
      <c r="R59" s="61">
        <v>4054435</v>
      </c>
      <c r="S59" s="62">
        <f>R59/Q59</f>
        <v>0.56141589572576267</v>
      </c>
      <c r="U59" s="15"/>
      <c r="V59" s="15"/>
      <c r="W59" s="6"/>
    </row>
    <row r="60" spans="1:23" x14ac:dyDescent="0.2">
      <c r="A60" s="10"/>
      <c r="B60" s="5"/>
      <c r="C60" s="19" t="s">
        <v>15</v>
      </c>
      <c r="D60" s="10"/>
      <c r="E60" s="25">
        <f>SUM(E62:E76)</f>
        <v>4019160</v>
      </c>
      <c r="F60" s="25">
        <f>SUM(F62:F76)</f>
        <v>3471632</v>
      </c>
      <c r="G60" s="62">
        <f>F60/E60</f>
        <v>0.86377053911762658</v>
      </c>
      <c r="I60" s="25">
        <f>SUM(I62:I76)</f>
        <v>3845699</v>
      </c>
      <c r="J60" s="25">
        <f>SUM(J62:J76)</f>
        <v>3282126</v>
      </c>
      <c r="K60" s="62">
        <f>J60/I60</f>
        <v>0.85345368943331235</v>
      </c>
      <c r="M60" s="25">
        <f>SUM(M62:M76)</f>
        <v>3671110</v>
      </c>
      <c r="N60" s="25">
        <f>SUM(N62:N76)</f>
        <v>3142512</v>
      </c>
      <c r="O60" s="62">
        <f>N60/M60</f>
        <v>0.85601139709788043</v>
      </c>
      <c r="P60" s="10"/>
      <c r="Q60" s="25">
        <f>SUM(Q62:Q76)</f>
        <v>3496868</v>
      </c>
      <c r="R60" s="25">
        <f>SUM(R62:R76)</f>
        <v>2930281</v>
      </c>
      <c r="S60" s="62">
        <f>R60/Q60</f>
        <v>0.83797300898975879</v>
      </c>
      <c r="U60" s="15"/>
      <c r="V60" s="15"/>
      <c r="W60" s="6"/>
    </row>
    <row r="61" spans="1:23" x14ac:dyDescent="0.2">
      <c r="A61" s="10"/>
      <c r="B61" s="5"/>
      <c r="C61" s="19" t="s">
        <v>14</v>
      </c>
      <c r="D61" s="10"/>
      <c r="E61" s="62">
        <f>E60/E59</f>
        <v>0.48188922792045441</v>
      </c>
      <c r="F61" s="62">
        <f>F60/F59</f>
        <v>0.71119494850562548</v>
      </c>
      <c r="G61" s="62"/>
      <c r="I61" s="62">
        <f>I60/I59</f>
        <v>0.48254278040175896</v>
      </c>
      <c r="J61" s="62">
        <f>J60/J59</f>
        <v>0.71074841186744031</v>
      </c>
      <c r="K61" s="62"/>
      <c r="M61" s="62">
        <f>M60/M59</f>
        <v>0.48433945650587851</v>
      </c>
      <c r="N61" s="62">
        <f>N60/N59</f>
        <v>0.71339465136530844</v>
      </c>
      <c r="O61" s="62"/>
      <c r="P61" s="10"/>
      <c r="Q61" s="62">
        <f>Q60/Q59</f>
        <v>0.4842098295951856</v>
      </c>
      <c r="R61" s="62">
        <f>R60/R59</f>
        <v>0.72273473369285735</v>
      </c>
      <c r="S61" s="62"/>
      <c r="U61" s="6"/>
      <c r="V61" s="6"/>
      <c r="W61" s="6"/>
    </row>
    <row r="62" spans="1:23" x14ac:dyDescent="0.2">
      <c r="A62" s="18"/>
      <c r="B62" s="17"/>
      <c r="C62" s="5" t="s">
        <v>13</v>
      </c>
      <c r="D62" s="10"/>
      <c r="E62" s="25">
        <v>831184</v>
      </c>
      <c r="F62" s="25">
        <v>818414</v>
      </c>
      <c r="G62" s="62">
        <f>F62/E62</f>
        <v>0.984636374136172</v>
      </c>
      <c r="I62" s="25">
        <v>804530</v>
      </c>
      <c r="J62" s="25">
        <v>787066</v>
      </c>
      <c r="K62" s="62">
        <f>J62/I62</f>
        <v>0.97829291636110527</v>
      </c>
      <c r="M62" s="25">
        <v>771343</v>
      </c>
      <c r="N62" s="25">
        <v>759182</v>
      </c>
      <c r="O62" s="62">
        <f>N62/M62</f>
        <v>0.98423399188169203</v>
      </c>
      <c r="P62" s="10"/>
      <c r="Q62" s="25">
        <v>729676</v>
      </c>
      <c r="R62" s="25">
        <v>698140</v>
      </c>
      <c r="S62" s="62">
        <f>R62/Q62</f>
        <v>0.95678081778762081</v>
      </c>
      <c r="U62" s="13"/>
      <c r="V62" s="16"/>
      <c r="W62" s="6"/>
    </row>
    <row r="63" spans="1:23" x14ac:dyDescent="0.2">
      <c r="A63" s="18"/>
      <c r="B63" s="17"/>
      <c r="C63" s="5" t="s">
        <v>12</v>
      </c>
      <c r="D63" s="10"/>
      <c r="E63" s="25">
        <v>1478439</v>
      </c>
      <c r="F63" s="25">
        <v>1619502</v>
      </c>
      <c r="G63" s="62">
        <f t="shared" ref="G63:G76" si="13">F63/E63</f>
        <v>1.0954134732647069</v>
      </c>
      <c r="I63" s="25">
        <v>1410035</v>
      </c>
      <c r="J63" s="25">
        <v>1523456</v>
      </c>
      <c r="K63" s="62">
        <f t="shared" ref="K63:K76" si="14">J63/I63</f>
        <v>1.0804384288333269</v>
      </c>
      <c r="M63" s="25">
        <v>1352008</v>
      </c>
      <c r="N63" s="25">
        <v>1483871</v>
      </c>
      <c r="O63" s="62">
        <f t="shared" ref="O63:O76" si="15">N63/M63</f>
        <v>1.097531227625872</v>
      </c>
      <c r="P63" s="10"/>
      <c r="Q63" s="25">
        <v>1303681</v>
      </c>
      <c r="R63" s="25">
        <v>1386630</v>
      </c>
      <c r="S63" s="62">
        <f>R63/Q63</f>
        <v>1.063626761454681</v>
      </c>
      <c r="U63" s="8"/>
      <c r="V63" s="7"/>
      <c r="W63" s="6"/>
    </row>
    <row r="64" spans="1:23" x14ac:dyDescent="0.2">
      <c r="A64" s="18"/>
      <c r="B64" s="17"/>
      <c r="C64" s="5" t="s">
        <v>11</v>
      </c>
      <c r="D64" s="10"/>
      <c r="E64" s="25">
        <v>91832</v>
      </c>
      <c r="F64" s="25">
        <v>70923</v>
      </c>
      <c r="G64" s="62">
        <f t="shared" si="13"/>
        <v>0.7723124836658245</v>
      </c>
      <c r="I64" s="25">
        <v>85279</v>
      </c>
      <c r="J64" s="25">
        <v>65117</v>
      </c>
      <c r="K64" s="62">
        <f t="shared" si="14"/>
        <v>0.76357602692339266</v>
      </c>
      <c r="M64" s="25">
        <v>77823</v>
      </c>
      <c r="N64" s="25">
        <v>57238</v>
      </c>
      <c r="O64" s="62">
        <f t="shared" si="15"/>
        <v>0.73548950824306436</v>
      </c>
      <c r="P64" s="10"/>
      <c r="Q64" s="25">
        <v>70360</v>
      </c>
      <c r="R64" s="25">
        <v>51461</v>
      </c>
      <c r="S64" s="62">
        <f t="shared" ref="S64:S76" si="16">R64/Q64</f>
        <v>0.73139567936327454</v>
      </c>
      <c r="U64" s="13"/>
      <c r="V64" s="16"/>
      <c r="W64" s="6"/>
    </row>
    <row r="65" spans="1:27" ht="22.5" x14ac:dyDescent="0.2">
      <c r="A65" s="18"/>
      <c r="B65" s="17"/>
      <c r="C65" s="4" t="s">
        <v>72</v>
      </c>
      <c r="D65" s="10"/>
      <c r="E65" s="25">
        <v>111982</v>
      </c>
      <c r="F65" s="25">
        <v>108347</v>
      </c>
      <c r="G65" s="62">
        <f t="shared" si="13"/>
        <v>0.96753942597917519</v>
      </c>
      <c r="I65" s="25">
        <v>111533</v>
      </c>
      <c r="J65" s="25">
        <v>106135</v>
      </c>
      <c r="K65" s="62">
        <f t="shared" si="14"/>
        <v>0.95160176808657526</v>
      </c>
      <c r="M65" s="25">
        <v>111018</v>
      </c>
      <c r="N65" s="25">
        <v>101145</v>
      </c>
      <c r="O65" s="62">
        <f t="shared" si="15"/>
        <v>0.91106847538237046</v>
      </c>
      <c r="P65" s="10"/>
      <c r="Q65" s="25">
        <v>107802</v>
      </c>
      <c r="R65" s="25">
        <v>92632</v>
      </c>
      <c r="S65" s="62">
        <f t="shared" si="16"/>
        <v>0.85927904862618509</v>
      </c>
      <c r="U65" s="13"/>
      <c r="V65" s="16"/>
      <c r="W65" s="6"/>
    </row>
    <row r="66" spans="1:27" x14ac:dyDescent="0.2">
      <c r="A66" s="10"/>
      <c r="B66" s="5"/>
      <c r="C66" s="5" t="s">
        <v>10</v>
      </c>
      <c r="D66" s="10"/>
      <c r="E66" s="25">
        <v>128633</v>
      </c>
      <c r="F66" s="25">
        <v>6388</v>
      </c>
      <c r="G66" s="62">
        <f t="shared" si="13"/>
        <v>4.966066250495596E-2</v>
      </c>
      <c r="I66" s="25">
        <v>124410</v>
      </c>
      <c r="J66" s="25">
        <v>6536</v>
      </c>
      <c r="K66" s="62">
        <f t="shared" si="14"/>
        <v>5.253596977734909E-2</v>
      </c>
      <c r="M66" s="25">
        <v>121054</v>
      </c>
      <c r="N66" s="25">
        <v>5556</v>
      </c>
      <c r="O66" s="62">
        <f t="shared" si="15"/>
        <v>4.5896872470137295E-2</v>
      </c>
      <c r="P66" s="10"/>
      <c r="Q66" s="25">
        <v>117959</v>
      </c>
      <c r="R66" s="25">
        <v>6294</v>
      </c>
      <c r="S66" s="62">
        <f t="shared" si="16"/>
        <v>5.3357522529014316E-2</v>
      </c>
      <c r="U66" s="8"/>
      <c r="V66" s="7"/>
      <c r="W66" s="6"/>
    </row>
    <row r="67" spans="1:27" x14ac:dyDescent="0.2">
      <c r="A67" s="10"/>
      <c r="B67" s="5"/>
      <c r="C67" s="5" t="s">
        <v>9</v>
      </c>
      <c r="D67" s="10"/>
      <c r="E67" s="25">
        <v>42466</v>
      </c>
      <c r="F67" s="25">
        <v>33185</v>
      </c>
      <c r="G67" s="62">
        <f t="shared" si="13"/>
        <v>0.78144868836245462</v>
      </c>
      <c r="I67" s="25">
        <v>38513</v>
      </c>
      <c r="J67" s="25">
        <v>23363</v>
      </c>
      <c r="K67" s="62">
        <f t="shared" si="14"/>
        <v>0.60662633396515464</v>
      </c>
      <c r="M67" s="25">
        <v>35828</v>
      </c>
      <c r="N67" s="25">
        <v>23256</v>
      </c>
      <c r="O67" s="62">
        <f t="shared" si="15"/>
        <v>0.64910126158311932</v>
      </c>
      <c r="P67" s="10"/>
      <c r="Q67" s="25">
        <v>32850</v>
      </c>
      <c r="R67" s="25">
        <v>19827</v>
      </c>
      <c r="S67" s="62">
        <f t="shared" si="16"/>
        <v>0.60356164383561639</v>
      </c>
      <c r="U67" s="8"/>
      <c r="V67" s="7"/>
      <c r="W67" s="6"/>
    </row>
    <row r="68" spans="1:27" x14ac:dyDescent="0.2">
      <c r="A68" s="10"/>
      <c r="B68" s="5"/>
      <c r="C68" s="5" t="s">
        <v>8</v>
      </c>
      <c r="D68" s="10"/>
      <c r="E68" s="25">
        <v>706769</v>
      </c>
      <c r="F68" s="25">
        <v>431832</v>
      </c>
      <c r="G68" s="62">
        <f t="shared" si="13"/>
        <v>0.61099453994162167</v>
      </c>
      <c r="I68" s="25">
        <v>671084</v>
      </c>
      <c r="J68" s="25">
        <v>411021</v>
      </c>
      <c r="K68" s="62">
        <f t="shared" si="14"/>
        <v>0.61247325223071925</v>
      </c>
      <c r="M68" s="25">
        <v>625043</v>
      </c>
      <c r="N68" s="25">
        <v>376669</v>
      </c>
      <c r="O68" s="62">
        <f t="shared" si="15"/>
        <v>0.60262893912898796</v>
      </c>
      <c r="P68" s="10"/>
      <c r="Q68" s="25">
        <v>590738</v>
      </c>
      <c r="R68" s="25">
        <v>349511</v>
      </c>
      <c r="S68" s="62">
        <f t="shared" si="16"/>
        <v>0.59165145969956223</v>
      </c>
      <c r="U68" s="8"/>
      <c r="V68" s="7"/>
      <c r="W68" s="6"/>
    </row>
    <row r="69" spans="1:27" x14ac:dyDescent="0.2">
      <c r="A69" s="10"/>
      <c r="B69" s="5"/>
      <c r="C69" s="14" t="s">
        <v>7</v>
      </c>
      <c r="D69" s="10"/>
      <c r="E69" s="25">
        <v>18420</v>
      </c>
      <c r="F69" s="25">
        <v>4394</v>
      </c>
      <c r="G69" s="62">
        <f t="shared" si="13"/>
        <v>0.23854505971769815</v>
      </c>
      <c r="I69" s="25">
        <v>17028</v>
      </c>
      <c r="J69" s="25">
        <v>3362</v>
      </c>
      <c r="K69" s="62">
        <f t="shared" si="14"/>
        <v>0.19743951139299976</v>
      </c>
      <c r="M69" s="25">
        <v>16194</v>
      </c>
      <c r="N69" s="25">
        <v>3525</v>
      </c>
      <c r="O69" s="62">
        <f t="shared" si="15"/>
        <v>0.21767321230085218</v>
      </c>
      <c r="P69" s="10"/>
      <c r="Q69" s="25">
        <v>15593</v>
      </c>
      <c r="R69" s="25">
        <v>3111</v>
      </c>
      <c r="S69" s="62">
        <f t="shared" si="16"/>
        <v>0.1995126018085038</v>
      </c>
      <c r="U69" s="8"/>
      <c r="V69" s="7"/>
      <c r="W69" s="6"/>
    </row>
    <row r="70" spans="1:27" x14ac:dyDescent="0.2">
      <c r="A70" s="10"/>
      <c r="B70" s="5"/>
      <c r="C70" s="14" t="s">
        <v>6</v>
      </c>
      <c r="D70" s="10"/>
      <c r="E70" s="25">
        <v>291037</v>
      </c>
      <c r="F70" s="25">
        <v>250961</v>
      </c>
      <c r="G70" s="62">
        <f t="shared" si="13"/>
        <v>0.86229929527860716</v>
      </c>
      <c r="I70" s="25">
        <v>280597</v>
      </c>
      <c r="J70" s="25">
        <v>234304</v>
      </c>
      <c r="K70" s="62">
        <f t="shared" si="14"/>
        <v>0.83501961888402232</v>
      </c>
      <c r="M70" s="25">
        <v>271537</v>
      </c>
      <c r="N70" s="25">
        <v>220926</v>
      </c>
      <c r="O70" s="62">
        <f t="shared" si="15"/>
        <v>0.81361287780302505</v>
      </c>
      <c r="P70" s="10"/>
      <c r="Q70" s="25">
        <v>255519</v>
      </c>
      <c r="R70" s="25">
        <v>212659</v>
      </c>
      <c r="S70" s="62">
        <f t="shared" si="16"/>
        <v>0.83226296283250956</v>
      </c>
      <c r="U70" s="8"/>
      <c r="V70" s="7"/>
      <c r="W70" s="6"/>
    </row>
    <row r="71" spans="1:27" x14ac:dyDescent="0.2">
      <c r="A71" s="10"/>
      <c r="B71" s="5"/>
      <c r="C71" s="5" t="s">
        <v>5</v>
      </c>
      <c r="D71" s="10"/>
      <c r="E71" s="25">
        <v>34606</v>
      </c>
      <c r="F71" s="25">
        <v>16576</v>
      </c>
      <c r="G71" s="62">
        <f t="shared" si="13"/>
        <v>0.47899208229786744</v>
      </c>
      <c r="I71" s="25">
        <v>32941</v>
      </c>
      <c r="J71" s="25">
        <v>13474</v>
      </c>
      <c r="K71" s="62">
        <f t="shared" si="14"/>
        <v>0.40903433411250417</v>
      </c>
      <c r="M71" s="25">
        <v>31528</v>
      </c>
      <c r="N71" s="25">
        <v>15218</v>
      </c>
      <c r="O71" s="62">
        <f t="shared" si="15"/>
        <v>0.48268206039076378</v>
      </c>
      <c r="P71" s="10"/>
      <c r="Q71" s="25">
        <v>29515</v>
      </c>
      <c r="R71" s="25">
        <v>14532</v>
      </c>
      <c r="S71" s="62">
        <f t="shared" si="16"/>
        <v>0.49235981704218196</v>
      </c>
      <c r="U71" s="8"/>
      <c r="V71" s="7"/>
      <c r="W71" s="6"/>
    </row>
    <row r="72" spans="1:27" x14ac:dyDescent="0.2">
      <c r="A72" s="10"/>
      <c r="B72" s="5"/>
      <c r="C72" s="4" t="s">
        <v>4</v>
      </c>
      <c r="D72" s="10"/>
      <c r="E72" s="25">
        <v>28940</v>
      </c>
      <c r="F72" s="25">
        <v>8359</v>
      </c>
      <c r="G72" s="62">
        <f t="shared" si="13"/>
        <v>0.28883897719419488</v>
      </c>
      <c r="I72" s="25">
        <v>28602</v>
      </c>
      <c r="J72" s="25">
        <v>9659</v>
      </c>
      <c r="K72" s="62">
        <f t="shared" si="14"/>
        <v>0.33770365708691702</v>
      </c>
      <c r="M72" s="25">
        <v>27178</v>
      </c>
      <c r="N72" s="25">
        <v>9026</v>
      </c>
      <c r="O72" s="62">
        <f t="shared" si="15"/>
        <v>0.3321068511295901</v>
      </c>
      <c r="P72" s="10"/>
      <c r="Q72" s="25">
        <v>26642</v>
      </c>
      <c r="R72" s="25">
        <v>9933</v>
      </c>
      <c r="S72" s="62">
        <f t="shared" si="16"/>
        <v>0.37283236994219654</v>
      </c>
      <c r="U72" s="8"/>
      <c r="V72" s="7"/>
      <c r="W72" s="6"/>
    </row>
    <row r="73" spans="1:27" x14ac:dyDescent="0.2">
      <c r="A73" s="10"/>
      <c r="B73" s="5"/>
      <c r="C73" s="4" t="s">
        <v>3</v>
      </c>
      <c r="D73" s="10"/>
      <c r="E73" s="25">
        <v>138186</v>
      </c>
      <c r="F73" s="25">
        <v>45955</v>
      </c>
      <c r="G73" s="62">
        <f t="shared" si="13"/>
        <v>0.33255901466139842</v>
      </c>
      <c r="I73" s="25">
        <v>129118</v>
      </c>
      <c r="J73" s="25">
        <v>45311</v>
      </c>
      <c r="K73" s="62">
        <f t="shared" si="14"/>
        <v>0.35092705896931486</v>
      </c>
      <c r="M73" s="25">
        <v>122776</v>
      </c>
      <c r="N73" s="25">
        <v>38984</v>
      </c>
      <c r="O73" s="62">
        <f t="shared" si="15"/>
        <v>0.31752133967550661</v>
      </c>
      <c r="P73" s="10"/>
      <c r="Q73" s="25">
        <v>115319</v>
      </c>
      <c r="R73" s="25">
        <v>36623</v>
      </c>
      <c r="S73" s="62">
        <f t="shared" si="16"/>
        <v>0.31757993045378474</v>
      </c>
      <c r="U73" s="13"/>
      <c r="V73" s="12"/>
      <c r="W73" s="6"/>
    </row>
    <row r="74" spans="1:27" x14ac:dyDescent="0.2">
      <c r="A74" s="10"/>
      <c r="B74" s="5"/>
      <c r="C74" s="4" t="s">
        <v>2</v>
      </c>
      <c r="D74" s="10"/>
      <c r="E74" s="25">
        <v>555</v>
      </c>
      <c r="F74" s="25">
        <v>241</v>
      </c>
      <c r="G74" s="62">
        <f t="shared" si="13"/>
        <v>0.43423423423423424</v>
      </c>
      <c r="I74" s="25">
        <v>558</v>
      </c>
      <c r="J74" s="25">
        <v>222</v>
      </c>
      <c r="K74" s="62">
        <f t="shared" si="14"/>
        <v>0.39784946236559138</v>
      </c>
      <c r="M74" s="25">
        <v>527</v>
      </c>
      <c r="N74" s="25">
        <v>195</v>
      </c>
      <c r="O74" s="62">
        <f t="shared" si="15"/>
        <v>0.37001897533206829</v>
      </c>
      <c r="P74" s="10"/>
      <c r="Q74" s="25">
        <v>518</v>
      </c>
      <c r="R74" s="25">
        <v>187</v>
      </c>
      <c r="S74" s="62">
        <f t="shared" si="16"/>
        <v>0.361003861003861</v>
      </c>
      <c r="U74" s="13"/>
      <c r="V74" s="12"/>
      <c r="W74" s="6"/>
    </row>
    <row r="75" spans="1:27" x14ac:dyDescent="0.2">
      <c r="A75" s="11"/>
      <c r="B75" s="5"/>
      <c r="C75" s="4" t="s">
        <v>1</v>
      </c>
      <c r="D75" s="9"/>
      <c r="E75" s="25">
        <v>38146</v>
      </c>
      <c r="F75" s="25">
        <v>14642</v>
      </c>
      <c r="G75" s="62">
        <f t="shared" si="13"/>
        <v>0.38384103182509305</v>
      </c>
      <c r="I75" s="25">
        <v>35495</v>
      </c>
      <c r="J75" s="25">
        <v>13692</v>
      </c>
      <c r="K75" s="62">
        <f t="shared" si="14"/>
        <v>0.3857444710522609</v>
      </c>
      <c r="M75" s="25">
        <v>33654</v>
      </c>
      <c r="N75" s="25">
        <v>11549</v>
      </c>
      <c r="O75" s="62">
        <f t="shared" si="15"/>
        <v>0.34316871694300827</v>
      </c>
      <c r="P75" s="9"/>
      <c r="Q75" s="25">
        <v>32675</v>
      </c>
      <c r="R75" s="25">
        <v>12485</v>
      </c>
      <c r="S75" s="62">
        <f t="shared" si="16"/>
        <v>0.38209640397857692</v>
      </c>
      <c r="U75" s="8"/>
      <c r="V75" s="7"/>
      <c r="W75" s="6"/>
    </row>
    <row r="76" spans="1:27" x14ac:dyDescent="0.2">
      <c r="A76" s="10"/>
      <c r="B76" s="5"/>
      <c r="C76" s="4" t="s">
        <v>0</v>
      </c>
      <c r="D76" s="9"/>
      <c r="E76" s="25">
        <v>77965</v>
      </c>
      <c r="F76" s="25">
        <v>41913</v>
      </c>
      <c r="G76" s="62">
        <f t="shared" si="13"/>
        <v>0.53758737895209385</v>
      </c>
      <c r="I76" s="25">
        <v>75976</v>
      </c>
      <c r="J76" s="25">
        <v>39408</v>
      </c>
      <c r="K76" s="62">
        <f t="shared" si="14"/>
        <v>0.51869011266715803</v>
      </c>
      <c r="M76" s="25">
        <v>73599</v>
      </c>
      <c r="N76" s="25">
        <v>36172</v>
      </c>
      <c r="O76" s="62">
        <f t="shared" si="15"/>
        <v>0.49147406894115409</v>
      </c>
      <c r="P76" s="9"/>
      <c r="Q76" s="25">
        <v>68021</v>
      </c>
      <c r="R76" s="25">
        <v>36256</v>
      </c>
      <c r="S76" s="62">
        <f t="shared" si="16"/>
        <v>0.53301186398318168</v>
      </c>
      <c r="U76" s="8"/>
      <c r="V76" s="7"/>
      <c r="W76" s="6"/>
    </row>
    <row r="77" spans="1:27" x14ac:dyDescent="0.2">
      <c r="A77" s="58"/>
      <c r="B77" s="58"/>
      <c r="C77" s="53"/>
      <c r="D77" s="53"/>
      <c r="E77" s="83">
        <v>2012</v>
      </c>
      <c r="F77" s="83"/>
      <c r="G77" s="83"/>
      <c r="H77" s="53"/>
      <c r="I77" s="83">
        <v>2011</v>
      </c>
      <c r="J77" s="83"/>
      <c r="K77" s="83"/>
      <c r="L77" s="53"/>
      <c r="M77" s="83">
        <v>2010</v>
      </c>
      <c r="N77" s="83"/>
      <c r="O77" s="83"/>
      <c r="P77" s="78"/>
      <c r="Q77" s="83">
        <v>2009</v>
      </c>
      <c r="R77" s="83"/>
      <c r="S77" s="83"/>
      <c r="T77" s="54"/>
      <c r="U77" s="85"/>
      <c r="V77" s="85"/>
      <c r="W77" s="85"/>
      <c r="Y77" s="85"/>
      <c r="Z77" s="85"/>
      <c r="AA77" s="85"/>
    </row>
    <row r="78" spans="1:27" ht="33.75" x14ac:dyDescent="0.2">
      <c r="A78" s="82" t="s">
        <v>66</v>
      </c>
      <c r="B78" s="82"/>
      <c r="C78" s="82"/>
      <c r="D78" s="82"/>
      <c r="E78" s="45" t="s">
        <v>65</v>
      </c>
      <c r="F78" s="59" t="s">
        <v>64</v>
      </c>
      <c r="G78" s="45" t="s">
        <v>63</v>
      </c>
      <c r="H78" s="21"/>
      <c r="I78" s="45" t="s">
        <v>65</v>
      </c>
      <c r="J78" s="67" t="s">
        <v>64</v>
      </c>
      <c r="K78" s="45" t="s">
        <v>63</v>
      </c>
      <c r="L78" s="21"/>
      <c r="M78" s="45" t="s">
        <v>65</v>
      </c>
      <c r="N78" s="80" t="s">
        <v>64</v>
      </c>
      <c r="O78" s="45" t="s">
        <v>63</v>
      </c>
      <c r="P78" s="80"/>
      <c r="Q78" s="45" t="s">
        <v>65</v>
      </c>
      <c r="R78" s="80" t="s">
        <v>64</v>
      </c>
      <c r="S78" s="45" t="s">
        <v>63</v>
      </c>
      <c r="T78" s="23"/>
    </row>
    <row r="79" spans="1:27" x14ac:dyDescent="0.2">
      <c r="A79" s="18" t="s">
        <v>62</v>
      </c>
      <c r="B79" s="5"/>
      <c r="C79" s="39"/>
      <c r="D79" s="39"/>
      <c r="E79" s="43"/>
      <c r="F79" s="43"/>
      <c r="G79" s="43"/>
      <c r="H79" s="29"/>
      <c r="I79" s="43"/>
      <c r="J79" s="9"/>
      <c r="K79" s="43"/>
      <c r="L79" s="29"/>
      <c r="M79" s="43"/>
      <c r="N79" s="43"/>
      <c r="O79" s="43"/>
      <c r="Q79" s="43"/>
      <c r="R79" s="43"/>
      <c r="S79" s="43"/>
    </row>
    <row r="80" spans="1:27" x14ac:dyDescent="0.2">
      <c r="A80" s="10"/>
      <c r="B80" s="5"/>
      <c r="C80" s="19" t="s">
        <v>61</v>
      </c>
      <c r="D80" s="39"/>
      <c r="E80" s="66">
        <f>SUM(E85,E106,E130)</f>
        <v>10757757</v>
      </c>
      <c r="F80" s="74">
        <v>6337248</v>
      </c>
      <c r="G80" s="65">
        <f>F80/E80</f>
        <v>0.58908636809699266</v>
      </c>
      <c r="H80" s="29"/>
      <c r="I80" s="74">
        <f>SUM(I85,I106,I130)</f>
        <v>10414300</v>
      </c>
      <c r="J80" s="74">
        <v>5976576</v>
      </c>
      <c r="K80" s="65">
        <f>J80/I80</f>
        <v>0.57388168191813183</v>
      </c>
      <c r="L80" s="76"/>
      <c r="M80" s="74">
        <v>9926530</v>
      </c>
      <c r="N80" s="74">
        <v>5740672</v>
      </c>
      <c r="O80" s="65">
        <f>N80/M80</f>
        <v>0.57831608830074555</v>
      </c>
      <c r="P80" s="77"/>
      <c r="Q80" s="74">
        <v>9566921</v>
      </c>
      <c r="R80" s="74">
        <v>5773621</v>
      </c>
      <c r="S80" s="65">
        <f>R80/Q80</f>
        <v>0.60349834601958141</v>
      </c>
      <c r="T80" s="76"/>
    </row>
    <row r="81" spans="1:20" x14ac:dyDescent="0.2">
      <c r="A81" s="10"/>
      <c r="B81" s="5"/>
      <c r="C81" s="19" t="s">
        <v>60</v>
      </c>
      <c r="D81" s="39"/>
      <c r="E81" s="40">
        <f>E86+E107+E131</f>
        <v>6751314</v>
      </c>
      <c r="F81" s="40">
        <f>F86+F107+F131</f>
        <v>5053545</v>
      </c>
      <c r="G81" s="37">
        <f>F81/E81</f>
        <v>0.7485276199566484</v>
      </c>
      <c r="H81" s="29"/>
      <c r="I81" s="40">
        <f>I86+I107+I131</f>
        <v>6520689</v>
      </c>
      <c r="J81" s="40">
        <f>J86+J107+J131</f>
        <v>4787892</v>
      </c>
      <c r="K81" s="37">
        <f>J81/I81</f>
        <v>0.73426167081423455</v>
      </c>
      <c r="M81" s="40">
        <f>M86+M107+M131</f>
        <v>6193029</v>
      </c>
      <c r="N81" s="40">
        <f>N86+N107+N131</f>
        <v>4598300</v>
      </c>
      <c r="O81" s="37">
        <f>N81/M81</f>
        <v>0.74249611942718174</v>
      </c>
      <c r="P81" s="29"/>
      <c r="Q81" s="40">
        <f>Q86+Q107+Q131</f>
        <v>5984235</v>
      </c>
      <c r="R81" s="40">
        <f>R86+R107+R131</f>
        <v>4606407.0153568471</v>
      </c>
      <c r="S81" s="37">
        <f>R81/Q81</f>
        <v>0.76975703917991978</v>
      </c>
    </row>
    <row r="82" spans="1:20" x14ac:dyDescent="0.2">
      <c r="A82" s="10"/>
      <c r="B82" s="5"/>
      <c r="C82" s="19" t="s">
        <v>59</v>
      </c>
      <c r="D82" s="39"/>
      <c r="E82" s="38">
        <f>E81/E80</f>
        <v>0.62757636187543553</v>
      </c>
      <c r="F82" s="38">
        <f>F81/F80</f>
        <v>0.79743525896414347</v>
      </c>
      <c r="G82" s="37"/>
      <c r="H82" s="29"/>
      <c r="I82" s="38">
        <f>I81/I80</f>
        <v>0.62612840037256468</v>
      </c>
      <c r="J82" s="38">
        <f>J81/J80</f>
        <v>0.80110953161141096</v>
      </c>
      <c r="K82" s="37"/>
      <c r="M82" s="38">
        <f>M81/M80</f>
        <v>0.62388659481208442</v>
      </c>
      <c r="N82" s="38">
        <f>N81/N80</f>
        <v>0.80100378492274071</v>
      </c>
      <c r="O82" s="37"/>
      <c r="P82" s="29"/>
      <c r="Q82" s="38">
        <f>Q81/Q80</f>
        <v>0.62551316144452329</v>
      </c>
      <c r="R82" s="38">
        <f>R81/R80</f>
        <v>0.79783675017062028</v>
      </c>
      <c r="S82" s="37"/>
    </row>
    <row r="83" spans="1:20" x14ac:dyDescent="0.2">
      <c r="A83" s="24"/>
      <c r="B83" s="22"/>
      <c r="C83" s="36" t="s">
        <v>58</v>
      </c>
      <c r="D83" s="35"/>
      <c r="E83" s="34">
        <f>E81*0.981990151650262</f>
        <v>6629723.8586985376</v>
      </c>
      <c r="F83" s="33">
        <f>F81</f>
        <v>5053545</v>
      </c>
      <c r="G83" s="32">
        <f>F83/E83</f>
        <v>0.76225573005872482</v>
      </c>
      <c r="H83" s="21"/>
      <c r="I83" s="34">
        <f>I81*0.983781723921644</f>
        <v>6414934.6655769004</v>
      </c>
      <c r="J83" s="33">
        <f>J81</f>
        <v>4787892</v>
      </c>
      <c r="K83" s="32">
        <f>J83/I83</f>
        <v>0.7463664479222597</v>
      </c>
      <c r="L83" s="21"/>
      <c r="M83" s="34">
        <f>M81*0.981382474268877</f>
        <v>6077730.1232389091</v>
      </c>
      <c r="N83" s="33">
        <f>N81</f>
        <v>4598300</v>
      </c>
      <c r="O83" s="32">
        <f>N83/M83</f>
        <v>0.75658180056693602</v>
      </c>
      <c r="P83" s="21"/>
      <c r="Q83" s="34">
        <f>Q81*0.982686520022746</f>
        <v>5880627.0671483176</v>
      </c>
      <c r="R83" s="33">
        <v>4606407.0153568471</v>
      </c>
      <c r="S83" s="32">
        <f>R83/Q83</f>
        <v>0.78331901730177633</v>
      </c>
      <c r="T83" s="80"/>
    </row>
    <row r="84" spans="1:20" x14ac:dyDescent="0.2">
      <c r="A84" s="31" t="s">
        <v>57</v>
      </c>
      <c r="B84" s="5"/>
      <c r="C84" s="14"/>
      <c r="D84" s="14"/>
      <c r="E84" s="20"/>
      <c r="F84" s="20"/>
      <c r="G84" s="6"/>
      <c r="I84" s="20"/>
      <c r="J84" s="25"/>
      <c r="K84" s="6"/>
      <c r="M84" s="20"/>
      <c r="N84" s="20"/>
      <c r="O84" s="6"/>
      <c r="Q84" s="20"/>
      <c r="R84" s="20"/>
      <c r="S84" s="6"/>
      <c r="T84" s="54"/>
    </row>
    <row r="85" spans="1:20" x14ac:dyDescent="0.2">
      <c r="A85" s="14"/>
      <c r="B85" s="4"/>
      <c r="C85" s="19" t="s">
        <v>56</v>
      </c>
      <c r="D85" s="14"/>
      <c r="E85" s="8">
        <v>1191861</v>
      </c>
      <c r="F85" s="7">
        <v>681165</v>
      </c>
      <c r="G85" s="6">
        <f>F85/E85</f>
        <v>0.57151379229624932</v>
      </c>
      <c r="I85" s="8">
        <v>1125327</v>
      </c>
      <c r="J85" s="7">
        <v>586506</v>
      </c>
      <c r="K85" s="6">
        <f>J85/I85</f>
        <v>0.52118717492782096</v>
      </c>
      <c r="M85" s="8">
        <v>1070692</v>
      </c>
      <c r="N85" s="7">
        <v>594752</v>
      </c>
      <c r="O85" s="6">
        <f>N85/M85</f>
        <v>0.5554837432240084</v>
      </c>
      <c r="Q85" s="8">
        <v>1023319</v>
      </c>
      <c r="R85" s="7">
        <v>609506</v>
      </c>
      <c r="S85" s="6">
        <f>R85/Q85</f>
        <v>0.59561681157097646</v>
      </c>
    </row>
    <row r="86" spans="1:20" x14ac:dyDescent="0.2">
      <c r="A86" s="14"/>
      <c r="B86" s="4"/>
      <c r="C86" s="19" t="s">
        <v>55</v>
      </c>
      <c r="D86" s="14"/>
      <c r="E86" s="8">
        <f>SUM(E88:E104)</f>
        <v>969782</v>
      </c>
      <c r="F86" s="8">
        <f>SUM(F88:F104)</f>
        <v>617809</v>
      </c>
      <c r="G86" s="6">
        <f>F86/E86</f>
        <v>0.63705966908026757</v>
      </c>
      <c r="I86" s="8">
        <f>SUM(I88:I104)</f>
        <v>913463</v>
      </c>
      <c r="J86" s="8">
        <f>SUM(J88:J104)</f>
        <v>527510</v>
      </c>
      <c r="K86" s="6">
        <f>J86/I86</f>
        <v>0.57748370760501522</v>
      </c>
      <c r="M86" s="8">
        <f>SUM(M88:M104)</f>
        <v>865961</v>
      </c>
      <c r="N86" s="8">
        <f>SUM(N88:N104)</f>
        <v>536966</v>
      </c>
      <c r="O86" s="6">
        <f>N86/M86</f>
        <v>0.62008104291070842</v>
      </c>
      <c r="Q86" s="8">
        <f>SUM(Q88:Q104)</f>
        <v>828754</v>
      </c>
      <c r="R86" s="8">
        <f>SUM(R88:R104)</f>
        <v>547794.87680981762</v>
      </c>
      <c r="S86" s="6">
        <f>R86/Q86</f>
        <v>0.66098610300501426</v>
      </c>
    </row>
    <row r="87" spans="1:20" x14ac:dyDescent="0.2">
      <c r="A87" s="14"/>
      <c r="B87" s="4"/>
      <c r="C87" s="19" t="s">
        <v>54</v>
      </c>
      <c r="D87" s="14"/>
      <c r="E87" s="27">
        <f>E86/E85</f>
        <v>0.81367038606011943</v>
      </c>
      <c r="F87" s="27">
        <f>F86/F85</f>
        <v>0.90698876190056743</v>
      </c>
      <c r="G87" s="6"/>
      <c r="I87" s="27">
        <f>I86/I85</f>
        <v>0.81173116791830291</v>
      </c>
      <c r="J87" s="27">
        <f>J86/J85</f>
        <v>0.89941108871861497</v>
      </c>
      <c r="K87" s="6"/>
      <c r="M87" s="27">
        <f>M86/M85</f>
        <v>0.80878628027481292</v>
      </c>
      <c r="N87" s="27">
        <f>N86/N85</f>
        <v>0.90284017540083938</v>
      </c>
      <c r="O87" s="6"/>
      <c r="Q87" s="27">
        <f>Q86/Q85</f>
        <v>0.80986867242765936</v>
      </c>
      <c r="R87" s="27">
        <f>R86/R85</f>
        <v>0.89875223018283268</v>
      </c>
      <c r="S87" s="6"/>
    </row>
    <row r="88" spans="1:20" x14ac:dyDescent="0.2">
      <c r="A88" s="14"/>
      <c r="B88" s="5"/>
      <c r="C88" s="4" t="s">
        <v>69</v>
      </c>
      <c r="D88" s="9"/>
      <c r="E88" s="8">
        <v>395763</v>
      </c>
      <c r="F88" s="15">
        <v>387321</v>
      </c>
      <c r="G88" s="6">
        <f t="shared" ref="G88:G94" si="17">F88/E88</f>
        <v>0.97866905193259601</v>
      </c>
      <c r="I88" s="8">
        <v>363485</v>
      </c>
      <c r="J88" s="15">
        <v>312005</v>
      </c>
      <c r="K88" s="6">
        <f t="shared" ref="K88:K94" si="18">J88/I88</f>
        <v>0.85837104694829225</v>
      </c>
      <c r="M88" s="8">
        <v>341955</v>
      </c>
      <c r="N88" s="15">
        <v>306545</v>
      </c>
      <c r="O88" s="6">
        <f t="shared" ref="O88:O94" si="19">N88/M88</f>
        <v>0.89644836308871045</v>
      </c>
      <c r="Q88" s="8">
        <v>317058</v>
      </c>
      <c r="R88" s="15">
        <v>313080</v>
      </c>
      <c r="S88" s="6">
        <f t="shared" ref="S88:S104" si="20">R88/Q88</f>
        <v>0.98745339969343149</v>
      </c>
    </row>
    <row r="89" spans="1:20" x14ac:dyDescent="0.2">
      <c r="A89" s="19"/>
      <c r="B89" s="30"/>
      <c r="C89" s="30" t="s">
        <v>53</v>
      </c>
      <c r="D89" s="9"/>
      <c r="E89" s="8">
        <v>160520</v>
      </c>
      <c r="F89" s="7">
        <v>83230</v>
      </c>
      <c r="G89" s="6">
        <f t="shared" si="17"/>
        <v>0.51850236730625465</v>
      </c>
      <c r="I89" s="8">
        <v>154068</v>
      </c>
      <c r="J89" s="7">
        <v>74809</v>
      </c>
      <c r="K89" s="6">
        <f t="shared" si="18"/>
        <v>0.48555832489550071</v>
      </c>
      <c r="M89" s="8">
        <v>148362</v>
      </c>
      <c r="N89" s="7">
        <v>75230</v>
      </c>
      <c r="O89" s="6">
        <f t="shared" si="19"/>
        <v>0.50707054367021209</v>
      </c>
      <c r="Q89" s="8">
        <v>144649</v>
      </c>
      <c r="R89" s="7">
        <v>74034</v>
      </c>
      <c r="S89" s="6">
        <f t="shared" si="20"/>
        <v>0.5118182635206604</v>
      </c>
    </row>
    <row r="90" spans="1:20" x14ac:dyDescent="0.2">
      <c r="A90" s="14"/>
      <c r="B90" s="4"/>
      <c r="C90" s="4" t="s">
        <v>52</v>
      </c>
      <c r="D90" s="9"/>
      <c r="E90" s="8">
        <v>44484</v>
      </c>
      <c r="F90" s="7">
        <v>30663</v>
      </c>
      <c r="G90" s="6">
        <f t="shared" si="17"/>
        <v>0.6893040194227138</v>
      </c>
      <c r="I90" s="8">
        <v>43009</v>
      </c>
      <c r="J90" s="7">
        <v>29726</v>
      </c>
      <c r="K90" s="6">
        <f t="shared" si="18"/>
        <v>0.69115766467483553</v>
      </c>
      <c r="M90" s="8">
        <v>41738</v>
      </c>
      <c r="N90" s="7">
        <v>32137</v>
      </c>
      <c r="O90" s="6">
        <f t="shared" si="19"/>
        <v>0.76996981168239975</v>
      </c>
      <c r="Q90" s="8">
        <v>41111</v>
      </c>
      <c r="R90" s="7">
        <v>28936</v>
      </c>
      <c r="S90" s="6">
        <f t="shared" si="20"/>
        <v>0.70385055094743498</v>
      </c>
    </row>
    <row r="91" spans="1:20" x14ac:dyDescent="0.2">
      <c r="A91" s="19"/>
      <c r="B91" s="4"/>
      <c r="C91" s="10" t="s">
        <v>51</v>
      </c>
      <c r="D91" s="10"/>
      <c r="E91" s="15">
        <v>47186</v>
      </c>
      <c r="F91" s="7">
        <v>15124</v>
      </c>
      <c r="G91" s="6">
        <f t="shared" si="17"/>
        <v>0.32051879794854404</v>
      </c>
      <c r="I91" s="15">
        <v>45108</v>
      </c>
      <c r="J91" s="7">
        <v>14689</v>
      </c>
      <c r="K91" s="6">
        <f t="shared" si="18"/>
        <v>0.32564068457923206</v>
      </c>
      <c r="M91" s="15">
        <v>42713</v>
      </c>
      <c r="N91" s="7">
        <v>14765</v>
      </c>
      <c r="O91" s="6">
        <f t="shared" si="19"/>
        <v>0.34567930138365371</v>
      </c>
      <c r="Q91" s="15">
        <v>41071</v>
      </c>
      <c r="R91" s="7">
        <v>15475</v>
      </c>
      <c r="S91" s="6">
        <f t="shared" si="20"/>
        <v>0.37678654038129095</v>
      </c>
    </row>
    <row r="92" spans="1:20" x14ac:dyDescent="0.2">
      <c r="A92" s="19"/>
      <c r="B92" s="4"/>
      <c r="C92" s="10" t="s">
        <v>50</v>
      </c>
      <c r="D92" s="10"/>
      <c r="E92" s="15">
        <v>3576</v>
      </c>
      <c r="F92" s="7">
        <v>883</v>
      </c>
      <c r="G92" s="6">
        <f t="shared" si="17"/>
        <v>0.24692393736017898</v>
      </c>
      <c r="H92" s="29"/>
      <c r="I92" s="15">
        <v>3424</v>
      </c>
      <c r="J92" s="7">
        <v>800</v>
      </c>
      <c r="K92" s="6">
        <f t="shared" si="18"/>
        <v>0.23364485981308411</v>
      </c>
      <c r="M92" s="15">
        <v>3250</v>
      </c>
      <c r="N92" s="7">
        <v>448</v>
      </c>
      <c r="O92" s="6">
        <f t="shared" si="19"/>
        <v>0.13784615384615384</v>
      </c>
      <c r="P92" s="29"/>
      <c r="Q92" s="15">
        <v>3177</v>
      </c>
      <c r="R92" s="7">
        <v>686</v>
      </c>
      <c r="S92" s="6">
        <f t="shared" si="20"/>
        <v>0.21592697513377401</v>
      </c>
    </row>
    <row r="93" spans="1:20" x14ac:dyDescent="0.2">
      <c r="A93" s="19"/>
      <c r="B93" s="4"/>
      <c r="C93" s="10" t="s">
        <v>49</v>
      </c>
      <c r="D93" s="10"/>
      <c r="E93" s="15">
        <v>36672</v>
      </c>
      <c r="F93" s="7">
        <v>12721</v>
      </c>
      <c r="G93" s="6">
        <f t="shared" si="17"/>
        <v>0.34688590750436299</v>
      </c>
      <c r="I93" s="15">
        <v>36643</v>
      </c>
      <c r="J93" s="7">
        <v>13780</v>
      </c>
      <c r="K93" s="6">
        <f t="shared" si="18"/>
        <v>0.37606091204322789</v>
      </c>
      <c r="M93" s="15">
        <v>35908</v>
      </c>
      <c r="N93" s="7">
        <v>14379</v>
      </c>
      <c r="O93" s="6">
        <f t="shared" si="19"/>
        <v>0.40044001336749468</v>
      </c>
      <c r="Q93" s="15">
        <v>36562</v>
      </c>
      <c r="R93" s="7">
        <v>16966</v>
      </c>
      <c r="S93" s="6">
        <f t="shared" si="20"/>
        <v>0.46403369618729828</v>
      </c>
    </row>
    <row r="94" spans="1:20" x14ac:dyDescent="0.2">
      <c r="A94" s="19"/>
      <c r="B94" s="4"/>
      <c r="C94" s="10" t="s">
        <v>48</v>
      </c>
      <c r="D94" s="10"/>
      <c r="E94" s="15">
        <v>19190</v>
      </c>
      <c r="F94" s="7">
        <v>5180</v>
      </c>
      <c r="G94" s="6">
        <f t="shared" si="17"/>
        <v>0.26993225638353308</v>
      </c>
      <c r="I94" s="15">
        <v>19049</v>
      </c>
      <c r="J94" s="7">
        <v>4817</v>
      </c>
      <c r="K94" s="6">
        <f t="shared" si="18"/>
        <v>0.25287416662291984</v>
      </c>
      <c r="M94" s="15">
        <v>18594</v>
      </c>
      <c r="N94" s="7">
        <v>4989</v>
      </c>
      <c r="O94" s="6">
        <f t="shared" si="19"/>
        <v>0.26831235882542753</v>
      </c>
      <c r="Q94" s="15">
        <v>18179</v>
      </c>
      <c r="R94" s="7">
        <v>5046</v>
      </c>
      <c r="S94" s="6">
        <f t="shared" si="20"/>
        <v>0.27757302381869192</v>
      </c>
    </row>
    <row r="95" spans="1:20" x14ac:dyDescent="0.2">
      <c r="A95" s="19"/>
      <c r="B95" s="4"/>
      <c r="C95" s="10" t="s">
        <v>47</v>
      </c>
      <c r="D95" s="10"/>
      <c r="E95" s="15">
        <v>4490</v>
      </c>
      <c r="F95" s="7">
        <v>4040</v>
      </c>
      <c r="G95" s="6">
        <f>F95/E95</f>
        <v>0.89977728285077951</v>
      </c>
      <c r="I95" s="15">
        <v>4387</v>
      </c>
      <c r="J95" s="7">
        <v>3484</v>
      </c>
      <c r="K95" s="6">
        <f>J95/I95</f>
        <v>0.79416457715979027</v>
      </c>
      <c r="M95" s="15">
        <v>4325</v>
      </c>
      <c r="N95" s="7">
        <v>3072</v>
      </c>
      <c r="O95" s="6">
        <f>N95/M95</f>
        <v>0.71028901734104044</v>
      </c>
      <c r="Q95" s="15">
        <v>4232</v>
      </c>
      <c r="R95" s="7">
        <v>3501.3914006103105</v>
      </c>
      <c r="S95" s="6">
        <f>R95/Q95</f>
        <v>0.82736091696840985</v>
      </c>
    </row>
    <row r="96" spans="1:20" x14ac:dyDescent="0.2">
      <c r="A96" s="2"/>
      <c r="B96" s="2"/>
      <c r="C96" s="2" t="s">
        <v>70</v>
      </c>
      <c r="D96" s="2"/>
      <c r="E96" s="15">
        <v>51264</v>
      </c>
      <c r="F96" s="7">
        <v>23460</v>
      </c>
      <c r="G96" s="6">
        <f>F96/E96</f>
        <v>0.45763108614232212</v>
      </c>
      <c r="I96" s="15">
        <v>48529</v>
      </c>
      <c r="J96" s="7">
        <v>22634</v>
      </c>
      <c r="K96" s="6">
        <f>J96/I96</f>
        <v>0.46640153310391724</v>
      </c>
      <c r="M96" s="15">
        <v>45107</v>
      </c>
      <c r="N96" s="7">
        <v>24689</v>
      </c>
      <c r="O96" s="6">
        <f>N96/M96</f>
        <v>0.54734298445917484</v>
      </c>
      <c r="Q96" s="15">
        <v>41605</v>
      </c>
      <c r="R96" s="7">
        <v>26429</v>
      </c>
      <c r="S96" s="6">
        <f>R96/Q96</f>
        <v>0.63523614950126184</v>
      </c>
    </row>
    <row r="97" spans="1:27" x14ac:dyDescent="0.2">
      <c r="A97" s="19"/>
      <c r="B97" s="4"/>
      <c r="C97" s="10" t="s">
        <v>46</v>
      </c>
      <c r="D97" s="10"/>
      <c r="E97" s="60">
        <v>58422</v>
      </c>
      <c r="F97" s="7">
        <v>18240</v>
      </c>
      <c r="G97" s="6">
        <f t="shared" ref="G97:G104" si="21">F97/E97</f>
        <v>0.31221115333264865</v>
      </c>
      <c r="I97" s="15">
        <v>54137</v>
      </c>
      <c r="J97" s="7">
        <v>17350</v>
      </c>
      <c r="K97" s="6">
        <f t="shared" ref="K97:K104" si="22">J97/I97</f>
        <v>0.32048321850120992</v>
      </c>
      <c r="M97" s="15">
        <v>51284</v>
      </c>
      <c r="N97" s="7">
        <v>14744</v>
      </c>
      <c r="O97" s="6">
        <f t="shared" ref="O97:O104" si="23">N97/M97</f>
        <v>0.28749707511114575</v>
      </c>
      <c r="Q97" s="15">
        <v>50894</v>
      </c>
      <c r="R97" s="7">
        <v>18568</v>
      </c>
      <c r="S97" s="6">
        <f t="shared" si="20"/>
        <v>0.3648367194561245</v>
      </c>
    </row>
    <row r="98" spans="1:27" x14ac:dyDescent="0.2">
      <c r="A98" s="19"/>
      <c r="B98" s="4"/>
      <c r="C98" s="10" t="s">
        <v>45</v>
      </c>
      <c r="D98" s="10"/>
      <c r="E98" s="60">
        <v>4769</v>
      </c>
      <c r="F98" s="7">
        <v>2699</v>
      </c>
      <c r="G98" s="6">
        <f t="shared" si="21"/>
        <v>0.56594673935835604</v>
      </c>
      <c r="I98" s="15">
        <v>4482</v>
      </c>
      <c r="J98" s="7">
        <v>2680</v>
      </c>
      <c r="K98" s="6">
        <f t="shared" si="22"/>
        <v>0.59794734493529678</v>
      </c>
      <c r="M98" s="15">
        <v>4276</v>
      </c>
      <c r="N98" s="7">
        <v>1868</v>
      </c>
      <c r="O98" s="6">
        <f t="shared" si="23"/>
        <v>0.43685687558465858</v>
      </c>
      <c r="Q98" s="15">
        <v>4153</v>
      </c>
      <c r="R98" s="7">
        <v>1654.2504103450017</v>
      </c>
      <c r="S98" s="6">
        <f t="shared" si="20"/>
        <v>0.39832660976282247</v>
      </c>
    </row>
    <row r="99" spans="1:27" x14ac:dyDescent="0.2">
      <c r="A99" s="19"/>
      <c r="B99" s="4"/>
      <c r="C99" s="10" t="s">
        <v>44</v>
      </c>
      <c r="D99" s="10"/>
      <c r="E99" s="60">
        <v>12415</v>
      </c>
      <c r="F99" s="7">
        <v>2383</v>
      </c>
      <c r="G99" s="6">
        <f t="shared" si="21"/>
        <v>0.1919452275473218</v>
      </c>
      <c r="I99" s="15">
        <v>11333</v>
      </c>
      <c r="J99" s="7">
        <v>364</v>
      </c>
      <c r="K99" s="6">
        <f t="shared" si="22"/>
        <v>3.2118591723285982E-2</v>
      </c>
      <c r="M99" s="15">
        <v>10872</v>
      </c>
      <c r="N99" s="7">
        <v>8672</v>
      </c>
      <c r="O99" s="6">
        <f t="shared" si="23"/>
        <v>0.79764532744665195</v>
      </c>
      <c r="Q99" s="15">
        <v>11767</v>
      </c>
      <c r="R99" s="7">
        <v>4819</v>
      </c>
      <c r="S99" s="6">
        <f t="shared" si="20"/>
        <v>0.40953514064757374</v>
      </c>
    </row>
    <row r="100" spans="1:27" x14ac:dyDescent="0.2">
      <c r="A100" s="19"/>
      <c r="B100" s="4"/>
      <c r="C100" s="10" t="s">
        <v>43</v>
      </c>
      <c r="D100" s="10"/>
      <c r="E100" s="60">
        <v>12107</v>
      </c>
      <c r="F100" s="7">
        <v>5064</v>
      </c>
      <c r="G100" s="6">
        <f t="shared" si="21"/>
        <v>0.41827042206987691</v>
      </c>
      <c r="I100" s="15">
        <v>10969</v>
      </c>
      <c r="J100" s="7">
        <v>1696</v>
      </c>
      <c r="K100" s="6">
        <f t="shared" si="22"/>
        <v>0.15461755857416354</v>
      </c>
      <c r="M100" s="15">
        <v>10572</v>
      </c>
      <c r="N100" s="7">
        <v>3748</v>
      </c>
      <c r="O100" s="6">
        <f t="shared" si="23"/>
        <v>0.35452137722285282</v>
      </c>
      <c r="Q100" s="15">
        <v>10331</v>
      </c>
      <c r="R100" s="7">
        <v>6894</v>
      </c>
      <c r="S100" s="6">
        <f t="shared" si="20"/>
        <v>0.66731197367147421</v>
      </c>
    </row>
    <row r="101" spans="1:27" x14ac:dyDescent="0.2">
      <c r="A101" s="19"/>
      <c r="B101" s="4"/>
      <c r="C101" s="10" t="s">
        <v>42</v>
      </c>
      <c r="D101" s="10"/>
      <c r="E101" s="60">
        <v>27152</v>
      </c>
      <c r="F101" s="7">
        <v>6924</v>
      </c>
      <c r="G101" s="6">
        <f t="shared" si="21"/>
        <v>0.2550088391278727</v>
      </c>
      <c r="I101" s="15">
        <v>27096</v>
      </c>
      <c r="J101" s="7">
        <v>7198</v>
      </c>
      <c r="K101" s="6">
        <f t="shared" si="22"/>
        <v>0.2656480661352229</v>
      </c>
      <c r="M101" s="15">
        <v>27116</v>
      </c>
      <c r="N101" s="7">
        <v>7118</v>
      </c>
      <c r="O101" s="6">
        <f t="shared" si="23"/>
        <v>0.26250184392978315</v>
      </c>
      <c r="Q101" s="15">
        <v>26424</v>
      </c>
      <c r="R101" s="7">
        <v>7321</v>
      </c>
      <c r="S101" s="6">
        <f t="shared" si="20"/>
        <v>0.27705873448380258</v>
      </c>
    </row>
    <row r="102" spans="1:27" x14ac:dyDescent="0.2">
      <c r="A102" s="19"/>
      <c r="B102" s="4"/>
      <c r="C102" s="10" t="s">
        <v>41</v>
      </c>
      <c r="D102" s="10"/>
      <c r="E102" s="60">
        <v>4901</v>
      </c>
      <c r="F102" s="7">
        <v>2090</v>
      </c>
      <c r="G102" s="6">
        <f t="shared" si="21"/>
        <v>0.4264435829422567</v>
      </c>
      <c r="I102" s="15">
        <v>4677</v>
      </c>
      <c r="J102" s="7">
        <v>2764</v>
      </c>
      <c r="K102" s="6">
        <f t="shared" si="22"/>
        <v>0.59097712208680775</v>
      </c>
      <c r="M102" s="15">
        <v>4578</v>
      </c>
      <c r="N102" s="7">
        <v>1848</v>
      </c>
      <c r="O102" s="6">
        <f t="shared" si="23"/>
        <v>0.40366972477064222</v>
      </c>
      <c r="Q102" s="15">
        <v>4572</v>
      </c>
      <c r="R102" s="7">
        <v>2816.2349988623023</v>
      </c>
      <c r="S102" s="6">
        <f t="shared" si="20"/>
        <v>0.61597440919997859</v>
      </c>
    </row>
    <row r="103" spans="1:27" x14ac:dyDescent="0.2">
      <c r="A103" s="19"/>
      <c r="B103" s="4"/>
      <c r="C103" s="10" t="s">
        <v>40</v>
      </c>
      <c r="D103" s="10"/>
      <c r="E103" s="60">
        <v>72363</v>
      </c>
      <c r="F103" s="7">
        <v>13617</v>
      </c>
      <c r="G103" s="6">
        <f t="shared" si="21"/>
        <v>0.18817627793209238</v>
      </c>
      <c r="I103" s="15">
        <v>69407</v>
      </c>
      <c r="J103" s="7">
        <v>12489</v>
      </c>
      <c r="K103" s="6">
        <f t="shared" si="22"/>
        <v>0.17993862290547064</v>
      </c>
      <c r="M103" s="15">
        <v>62565</v>
      </c>
      <c r="N103" s="7">
        <v>18102</v>
      </c>
      <c r="O103" s="6">
        <f t="shared" si="23"/>
        <v>0.28933109566051307</v>
      </c>
      <c r="Q103" s="15">
        <v>60257</v>
      </c>
      <c r="R103" s="7">
        <v>14859</v>
      </c>
      <c r="S103" s="6">
        <f t="shared" si="20"/>
        <v>0.2465937567419553</v>
      </c>
    </row>
    <row r="104" spans="1:27" x14ac:dyDescent="0.2">
      <c r="A104" s="19"/>
      <c r="B104" s="4"/>
      <c r="C104" s="10" t="s">
        <v>39</v>
      </c>
      <c r="D104" s="10"/>
      <c r="E104" s="60">
        <v>14508</v>
      </c>
      <c r="F104" s="7">
        <v>4170</v>
      </c>
      <c r="G104" s="6">
        <f t="shared" si="21"/>
        <v>0.28742762613730355</v>
      </c>
      <c r="I104" s="15">
        <v>13660</v>
      </c>
      <c r="J104" s="7">
        <v>6225</v>
      </c>
      <c r="K104" s="6">
        <f t="shared" si="22"/>
        <v>0.45571010248901905</v>
      </c>
      <c r="M104" s="15">
        <v>12746</v>
      </c>
      <c r="N104" s="7">
        <v>4612</v>
      </c>
      <c r="O104" s="6">
        <f t="shared" si="23"/>
        <v>0.36183900831633453</v>
      </c>
      <c r="Q104" s="15">
        <v>12712</v>
      </c>
      <c r="R104" s="7">
        <v>6710</v>
      </c>
      <c r="S104" s="6">
        <f t="shared" si="20"/>
        <v>0.52784770295783512</v>
      </c>
    </row>
    <row r="105" spans="1:27" x14ac:dyDescent="0.2">
      <c r="A105" s="28" t="s">
        <v>38</v>
      </c>
      <c r="B105" s="26"/>
      <c r="C105" s="19"/>
      <c r="D105" s="19"/>
      <c r="E105" s="20"/>
      <c r="F105" s="20"/>
      <c r="G105" s="6"/>
      <c r="I105" s="20"/>
      <c r="J105" s="25"/>
      <c r="K105" s="6"/>
      <c r="M105" s="20"/>
      <c r="N105" s="20"/>
      <c r="O105" s="6"/>
      <c r="Q105" s="20"/>
      <c r="R105" s="20"/>
      <c r="S105" s="6"/>
    </row>
    <row r="106" spans="1:27" x14ac:dyDescent="0.2">
      <c r="A106" s="10"/>
      <c r="B106" s="5"/>
      <c r="C106" s="19" t="s">
        <v>37</v>
      </c>
      <c r="D106" s="10"/>
      <c r="E106" s="8">
        <v>2547218</v>
      </c>
      <c r="F106" s="7">
        <v>1620242</v>
      </c>
      <c r="G106" s="6">
        <f>F106/E106</f>
        <v>0.63608297365989086</v>
      </c>
      <c r="I106" s="8">
        <v>2471134</v>
      </c>
      <c r="J106" s="7">
        <v>1557829</v>
      </c>
      <c r="K106" s="6">
        <f>J106/I106</f>
        <v>0.63041057263588296</v>
      </c>
      <c r="M106" s="8">
        <v>2292119</v>
      </c>
      <c r="N106" s="7">
        <v>1432306</v>
      </c>
      <c r="O106" s="6">
        <f>N106/M106</f>
        <v>0.62488291401973461</v>
      </c>
      <c r="Q106" s="8">
        <v>2175125</v>
      </c>
      <c r="R106" s="7">
        <v>1419068</v>
      </c>
      <c r="S106" s="6">
        <f>R106/Q106</f>
        <v>0.65240756278374801</v>
      </c>
    </row>
    <row r="107" spans="1:27" x14ac:dyDescent="0.2">
      <c r="A107" s="10"/>
      <c r="B107" s="5"/>
      <c r="C107" s="19" t="s">
        <v>36</v>
      </c>
      <c r="D107" s="10"/>
      <c r="E107" s="8">
        <f>SUM(E109:E111,E114:E128)</f>
        <v>2396334</v>
      </c>
      <c r="F107" s="7">
        <f>SUM(F109:F111, F114:F128)</f>
        <v>1534747</v>
      </c>
      <c r="G107" s="6">
        <f>F107/E107</f>
        <v>0.6404562135328381</v>
      </c>
      <c r="I107" s="8">
        <f>SUM(I109:I111,I114:I128)</f>
        <v>2324746</v>
      </c>
      <c r="J107" s="7">
        <f>SUM(J109:J111, J114:J128)</f>
        <v>1473023</v>
      </c>
      <c r="K107" s="6">
        <f>J107/I107</f>
        <v>0.63362750167115034</v>
      </c>
      <c r="M107" s="8">
        <f>SUM(M109:M111,M114:M128)</f>
        <v>2153064</v>
      </c>
      <c r="N107" s="7">
        <f>SUM(N109,N110,N111,N114:N128)</f>
        <v>1349644</v>
      </c>
      <c r="O107" s="6">
        <f>N107/M107</f>
        <v>0.62684806396837256</v>
      </c>
      <c r="Q107" s="8">
        <f>SUM(Q109:Q111,Q114:Q128)</f>
        <v>2039659</v>
      </c>
      <c r="R107" s="7">
        <f>SUM(R109,R110,R111,R114:R128)</f>
        <v>1338778.0061407024</v>
      </c>
      <c r="S107" s="6">
        <f>R107/Q107</f>
        <v>0.65637344582633783</v>
      </c>
    </row>
    <row r="108" spans="1:27" x14ac:dyDescent="0.2">
      <c r="A108" s="10"/>
      <c r="B108" s="5"/>
      <c r="C108" s="19" t="s">
        <v>35</v>
      </c>
      <c r="D108" s="10"/>
      <c r="E108" s="27">
        <f>E107/E106</f>
        <v>0.94076517989430042</v>
      </c>
      <c r="F108" s="27">
        <f>F107/F106</f>
        <v>0.9472331910912074</v>
      </c>
      <c r="G108" s="6"/>
      <c r="I108" s="27">
        <f>I107/I106</f>
        <v>0.94076080050697375</v>
      </c>
      <c r="J108" s="27">
        <f>J107/J106</f>
        <v>0.94556141912880043</v>
      </c>
      <c r="K108" s="6"/>
      <c r="M108" s="27">
        <f>M107/M106</f>
        <v>0.93933342902353678</v>
      </c>
      <c r="N108" s="27">
        <f>N107/N106</f>
        <v>0.94228747209046115</v>
      </c>
      <c r="O108" s="6"/>
      <c r="Q108" s="27">
        <f>Q107/Q106</f>
        <v>0.93772036089879895</v>
      </c>
      <c r="R108" s="27">
        <f>R107/R106</f>
        <v>0.94342061560172052</v>
      </c>
      <c r="S108" s="6"/>
    </row>
    <row r="109" spans="1:27" x14ac:dyDescent="0.2">
      <c r="A109" s="11"/>
      <c r="B109" s="26"/>
      <c r="C109" s="5" t="s">
        <v>34</v>
      </c>
      <c r="D109" s="9"/>
      <c r="E109" s="25">
        <v>641069</v>
      </c>
      <c r="F109" s="7">
        <v>422748</v>
      </c>
      <c r="G109" s="6">
        <f t="shared" ref="G109:G111" si="24">F109/E109</f>
        <v>0.65944227532449706</v>
      </c>
      <c r="I109" s="8">
        <v>627617</v>
      </c>
      <c r="J109" s="7">
        <v>406333</v>
      </c>
      <c r="K109" s="6">
        <f t="shared" ref="K109:K111" si="25">J109/I109</f>
        <v>0.64742191495768919</v>
      </c>
      <c r="M109" s="8">
        <v>594766</v>
      </c>
      <c r="N109" s="7">
        <v>381772</v>
      </c>
      <c r="O109" s="6">
        <f t="shared" ref="O109:O111" si="26">N109/M109</f>
        <v>0.64188605266609056</v>
      </c>
      <c r="Q109" s="8">
        <v>582988</v>
      </c>
      <c r="R109" s="7">
        <v>395454</v>
      </c>
      <c r="S109" s="6">
        <f t="shared" ref="S109:S111" si="27">R109/Q109</f>
        <v>0.67832270990140453</v>
      </c>
    </row>
    <row r="110" spans="1:27" x14ac:dyDescent="0.2">
      <c r="A110" s="11"/>
      <c r="B110" s="26"/>
      <c r="C110" s="5" t="s">
        <v>33</v>
      </c>
      <c r="D110" s="9"/>
      <c r="E110" s="25">
        <v>85228</v>
      </c>
      <c r="F110" s="7">
        <v>56816</v>
      </c>
      <c r="G110" s="6">
        <f t="shared" si="24"/>
        <v>0.66663537804477402</v>
      </c>
      <c r="I110" s="8">
        <v>84120</v>
      </c>
      <c r="J110" s="7">
        <v>54848</v>
      </c>
      <c r="K110" s="6">
        <f t="shared" si="25"/>
        <v>0.65202092249167853</v>
      </c>
      <c r="M110" s="8">
        <v>81146</v>
      </c>
      <c r="N110" s="7">
        <v>50312</v>
      </c>
      <c r="O110" s="6">
        <f t="shared" si="26"/>
        <v>0.62001823873019002</v>
      </c>
      <c r="Q110" s="8">
        <v>80438</v>
      </c>
      <c r="R110" s="7">
        <v>51576</v>
      </c>
      <c r="S110" s="6">
        <f t="shared" si="27"/>
        <v>0.64118948755563288</v>
      </c>
    </row>
    <row r="111" spans="1:27" ht="12.75" customHeight="1" x14ac:dyDescent="0.2">
      <c r="A111" s="10"/>
      <c r="B111" s="5"/>
      <c r="C111" s="4" t="s">
        <v>32</v>
      </c>
      <c r="D111" s="9"/>
      <c r="E111" s="25">
        <v>122106</v>
      </c>
      <c r="F111" s="7">
        <v>31745</v>
      </c>
      <c r="G111" s="6">
        <f t="shared" si="24"/>
        <v>0.25997903460927391</v>
      </c>
      <c r="I111" s="8">
        <v>117036</v>
      </c>
      <c r="J111" s="7">
        <v>30143</v>
      </c>
      <c r="K111" s="6">
        <f t="shared" si="25"/>
        <v>0.25755323148432963</v>
      </c>
      <c r="M111" s="8">
        <v>112592</v>
      </c>
      <c r="N111" s="7">
        <v>27473</v>
      </c>
      <c r="O111" s="6">
        <f t="shared" si="26"/>
        <v>0.24400490265738239</v>
      </c>
      <c r="Q111" s="8">
        <v>106138</v>
      </c>
      <c r="R111" s="7">
        <v>30304</v>
      </c>
      <c r="S111" s="6">
        <f t="shared" si="27"/>
        <v>0.28551508413574778</v>
      </c>
      <c r="T111" s="80"/>
    </row>
    <row r="112" spans="1:27" x14ac:dyDescent="0.2">
      <c r="A112" s="58"/>
      <c r="B112" s="58"/>
      <c r="C112" s="53"/>
      <c r="D112" s="53"/>
      <c r="E112" s="84">
        <v>2012</v>
      </c>
      <c r="F112" s="84"/>
      <c r="G112" s="84"/>
      <c r="H112" s="53"/>
      <c r="I112" s="84">
        <v>2011</v>
      </c>
      <c r="J112" s="84"/>
      <c r="K112" s="84"/>
      <c r="L112" s="53"/>
      <c r="M112" s="84">
        <v>2010</v>
      </c>
      <c r="N112" s="84"/>
      <c r="O112" s="84"/>
      <c r="P112" s="53"/>
      <c r="Q112" s="83">
        <v>2009</v>
      </c>
      <c r="R112" s="83"/>
      <c r="S112" s="83"/>
      <c r="T112" s="54"/>
      <c r="U112" s="85"/>
      <c r="V112" s="85"/>
      <c r="W112" s="85"/>
      <c r="Y112" s="85"/>
      <c r="Z112" s="85"/>
      <c r="AA112" s="85"/>
    </row>
    <row r="113" spans="1:20" ht="33.75" x14ac:dyDescent="0.2">
      <c r="A113" s="82" t="s">
        <v>66</v>
      </c>
      <c r="B113" s="82"/>
      <c r="C113" s="82"/>
      <c r="D113" s="82"/>
      <c r="E113" s="45" t="s">
        <v>65</v>
      </c>
      <c r="F113" s="59" t="s">
        <v>64</v>
      </c>
      <c r="G113" s="45" t="s">
        <v>63</v>
      </c>
      <c r="H113" s="21"/>
      <c r="I113" s="45" t="s">
        <v>65</v>
      </c>
      <c r="J113" s="67" t="s">
        <v>64</v>
      </c>
      <c r="K113" s="45" t="s">
        <v>63</v>
      </c>
      <c r="L113" s="21"/>
      <c r="M113" s="45" t="s">
        <v>65</v>
      </c>
      <c r="N113" s="80" t="s">
        <v>64</v>
      </c>
      <c r="O113" s="45" t="s">
        <v>63</v>
      </c>
      <c r="P113" s="80"/>
      <c r="Q113" s="45" t="s">
        <v>65</v>
      </c>
      <c r="R113" s="80" t="s">
        <v>64</v>
      </c>
      <c r="S113" s="45" t="s">
        <v>63</v>
      </c>
      <c r="T113" s="23"/>
    </row>
    <row r="114" spans="1:20" x14ac:dyDescent="0.2">
      <c r="C114" s="4" t="s">
        <v>31</v>
      </c>
      <c r="E114" s="25">
        <v>169174</v>
      </c>
      <c r="F114" s="25">
        <v>85583</v>
      </c>
      <c r="G114" s="6">
        <f t="shared" ref="G114:G128" si="28">F114/E114</f>
        <v>0.50588742951044485</v>
      </c>
      <c r="I114" s="25">
        <v>161600</v>
      </c>
      <c r="J114" s="25">
        <v>88362</v>
      </c>
      <c r="K114" s="6">
        <f t="shared" ref="K114:K128" si="29">J114/I114</f>
        <v>0.54679455445544556</v>
      </c>
      <c r="M114" s="25">
        <v>152766</v>
      </c>
      <c r="N114" s="25">
        <v>80116</v>
      </c>
      <c r="O114" s="6">
        <f t="shared" ref="O114:O128" si="30">N114/M114</f>
        <v>0.52443606561669487</v>
      </c>
      <c r="Q114" s="25">
        <v>145820</v>
      </c>
      <c r="R114" s="25">
        <v>81998</v>
      </c>
      <c r="S114" s="6">
        <f t="shared" ref="S114:S128" si="31">R114/Q114</f>
        <v>0.56232341242627892</v>
      </c>
    </row>
    <row r="115" spans="1:20" x14ac:dyDescent="0.2">
      <c r="C115" s="4" t="s">
        <v>30</v>
      </c>
      <c r="E115" s="25">
        <v>93439</v>
      </c>
      <c r="F115" s="25">
        <v>50648</v>
      </c>
      <c r="G115" s="6">
        <f t="shared" si="28"/>
        <v>0.54204347221181737</v>
      </c>
      <c r="I115" s="25">
        <v>89748</v>
      </c>
      <c r="J115" s="25">
        <v>49239</v>
      </c>
      <c r="K115" s="6">
        <f t="shared" si="29"/>
        <v>0.54863618130766145</v>
      </c>
      <c r="M115" s="25">
        <v>84850</v>
      </c>
      <c r="N115" s="25">
        <v>46175</v>
      </c>
      <c r="O115" s="6">
        <f t="shared" si="30"/>
        <v>0.54419563936358284</v>
      </c>
      <c r="Q115" s="25">
        <v>81471</v>
      </c>
      <c r="R115" s="25">
        <v>46279</v>
      </c>
      <c r="S115" s="6">
        <f t="shared" si="31"/>
        <v>0.56804261639110853</v>
      </c>
    </row>
    <row r="116" spans="1:20" x14ac:dyDescent="0.2">
      <c r="A116" s="10"/>
      <c r="B116" s="5"/>
      <c r="C116" s="5" t="s">
        <v>29</v>
      </c>
      <c r="D116" s="9"/>
      <c r="E116" s="8">
        <v>3963</v>
      </c>
      <c r="F116" s="15">
        <v>1607</v>
      </c>
      <c r="G116" s="6">
        <f t="shared" si="28"/>
        <v>0.40550088316931615</v>
      </c>
      <c r="I116" s="8">
        <v>3845</v>
      </c>
      <c r="J116" s="15">
        <v>2137</v>
      </c>
      <c r="K116" s="6">
        <f t="shared" si="29"/>
        <v>0.55578673602080619</v>
      </c>
      <c r="M116" s="8">
        <v>3758</v>
      </c>
      <c r="N116" s="15">
        <v>1227</v>
      </c>
      <c r="O116" s="6">
        <f t="shared" si="30"/>
        <v>0.3265034592868547</v>
      </c>
      <c r="Q116" s="8">
        <v>3625</v>
      </c>
      <c r="R116" s="15">
        <v>1846.3436965966105</v>
      </c>
      <c r="S116" s="6">
        <f t="shared" si="31"/>
        <v>0.50933619216458215</v>
      </c>
    </row>
    <row r="117" spans="1:20" x14ac:dyDescent="0.2">
      <c r="A117" s="10"/>
      <c r="B117" s="5"/>
      <c r="C117" s="5" t="s">
        <v>28</v>
      </c>
      <c r="D117" s="9"/>
      <c r="E117" s="8">
        <v>68428</v>
      </c>
      <c r="F117" s="15">
        <v>43072</v>
      </c>
      <c r="G117" s="6">
        <f t="shared" si="28"/>
        <v>0.62944993277605654</v>
      </c>
      <c r="I117" s="8">
        <v>64860</v>
      </c>
      <c r="J117" s="15">
        <v>39141</v>
      </c>
      <c r="K117" s="6">
        <f t="shared" si="29"/>
        <v>0.60346901017576315</v>
      </c>
      <c r="M117" s="8">
        <v>61069</v>
      </c>
      <c r="N117" s="15">
        <v>36679</v>
      </c>
      <c r="O117" s="6">
        <f t="shared" si="30"/>
        <v>0.60061569699847717</v>
      </c>
      <c r="Q117" s="8">
        <v>58074</v>
      </c>
      <c r="R117" s="15">
        <v>39056.097734094546</v>
      </c>
      <c r="S117" s="6">
        <f t="shared" si="31"/>
        <v>0.67252294889441999</v>
      </c>
    </row>
    <row r="118" spans="1:20" x14ac:dyDescent="0.2">
      <c r="A118" s="10"/>
      <c r="B118" s="5"/>
      <c r="C118" s="5" t="s">
        <v>27</v>
      </c>
      <c r="D118" s="9"/>
      <c r="E118" s="8">
        <v>416885</v>
      </c>
      <c r="F118" s="15">
        <v>360496</v>
      </c>
      <c r="G118" s="6">
        <f t="shared" si="28"/>
        <v>0.86473727766650277</v>
      </c>
      <c r="I118" s="8">
        <v>409558</v>
      </c>
      <c r="J118" s="15">
        <v>344340</v>
      </c>
      <c r="K118" s="6">
        <f t="shared" si="29"/>
        <v>0.84076003887117334</v>
      </c>
      <c r="M118" s="8">
        <v>333415</v>
      </c>
      <c r="N118" s="15">
        <v>275726</v>
      </c>
      <c r="O118" s="6">
        <f t="shared" si="30"/>
        <v>0.82697539102919781</v>
      </c>
      <c r="Q118" s="8">
        <v>284500</v>
      </c>
      <c r="R118" s="15">
        <v>257604.80828777002</v>
      </c>
      <c r="S118" s="6">
        <f t="shared" si="31"/>
        <v>0.90546505549304046</v>
      </c>
    </row>
    <row r="119" spans="1:20" x14ac:dyDescent="0.2">
      <c r="A119" s="10"/>
      <c r="B119" s="5"/>
      <c r="C119" s="5" t="s">
        <v>71</v>
      </c>
      <c r="D119" s="9"/>
      <c r="E119" s="8">
        <v>365027</v>
      </c>
      <c r="F119" s="15">
        <v>288787</v>
      </c>
      <c r="G119" s="6">
        <f t="shared" si="28"/>
        <v>0.79113873768241805</v>
      </c>
      <c r="I119" s="8">
        <v>349152</v>
      </c>
      <c r="J119" s="15">
        <v>267462</v>
      </c>
      <c r="K119" s="6">
        <f t="shared" si="29"/>
        <v>0.7660331317019522</v>
      </c>
      <c r="M119" s="8">
        <v>330139</v>
      </c>
      <c r="N119" s="15">
        <v>267019</v>
      </c>
      <c r="O119" s="6">
        <f t="shared" si="30"/>
        <v>0.80880780519720485</v>
      </c>
      <c r="Q119" s="8">
        <v>317090</v>
      </c>
      <c r="R119" s="15">
        <v>243607</v>
      </c>
      <c r="S119" s="6">
        <f t="shared" si="31"/>
        <v>0.76825822321738313</v>
      </c>
    </row>
    <row r="120" spans="1:20" x14ac:dyDescent="0.2">
      <c r="A120" s="10"/>
      <c r="B120" s="5"/>
      <c r="C120" s="5" t="s">
        <v>26</v>
      </c>
      <c r="D120" s="10"/>
      <c r="E120" s="15">
        <v>52905</v>
      </c>
      <c r="F120" s="7">
        <v>41061</v>
      </c>
      <c r="G120" s="6">
        <f t="shared" si="28"/>
        <v>0.77612702013042245</v>
      </c>
      <c r="I120" s="15">
        <v>50465</v>
      </c>
      <c r="J120" s="7">
        <v>39504</v>
      </c>
      <c r="K120" s="6">
        <f t="shared" si="29"/>
        <v>0.78279996036857225</v>
      </c>
      <c r="M120" s="15">
        <v>47707</v>
      </c>
      <c r="N120" s="7">
        <v>39653</v>
      </c>
      <c r="O120" s="6">
        <f t="shared" si="30"/>
        <v>0.83117781457647721</v>
      </c>
      <c r="Q120" s="15">
        <v>46317</v>
      </c>
      <c r="R120" s="7">
        <v>40456</v>
      </c>
      <c r="S120" s="6">
        <f t="shared" si="31"/>
        <v>0.8734589891400566</v>
      </c>
    </row>
    <row r="121" spans="1:20" x14ac:dyDescent="0.2">
      <c r="A121" s="10"/>
      <c r="B121" s="5"/>
      <c r="C121" s="5" t="s">
        <v>25</v>
      </c>
      <c r="D121" s="10"/>
      <c r="E121" s="15">
        <v>1698</v>
      </c>
      <c r="F121" s="7">
        <v>277</v>
      </c>
      <c r="G121" s="6">
        <f t="shared" si="28"/>
        <v>0.16313309776207302</v>
      </c>
      <c r="I121" s="15">
        <v>1659</v>
      </c>
      <c r="J121" s="7">
        <v>153</v>
      </c>
      <c r="K121" s="6">
        <f t="shared" si="29"/>
        <v>9.2224231464737794E-2</v>
      </c>
      <c r="M121" s="15">
        <v>1635</v>
      </c>
      <c r="N121" s="7">
        <v>213</v>
      </c>
      <c r="O121" s="6">
        <f t="shared" si="30"/>
        <v>0.13027522935779817</v>
      </c>
      <c r="Q121" s="15">
        <v>1600</v>
      </c>
      <c r="R121" s="7">
        <v>448.24919914663366</v>
      </c>
      <c r="S121" s="6">
        <f t="shared" si="31"/>
        <v>0.28015574946664601</v>
      </c>
    </row>
    <row r="122" spans="1:20" x14ac:dyDescent="0.2">
      <c r="A122" s="10"/>
      <c r="B122" s="5"/>
      <c r="C122" s="5" t="s">
        <v>24</v>
      </c>
      <c r="D122" s="10"/>
      <c r="E122" s="15">
        <v>35585</v>
      </c>
      <c r="F122" s="7">
        <v>22198</v>
      </c>
      <c r="G122" s="6">
        <f t="shared" si="28"/>
        <v>0.62380216383307574</v>
      </c>
      <c r="I122" s="15">
        <v>35026</v>
      </c>
      <c r="J122" s="7">
        <v>20229</v>
      </c>
      <c r="K122" s="6">
        <f t="shared" si="29"/>
        <v>0.57754239707645749</v>
      </c>
      <c r="M122" s="15">
        <v>33901</v>
      </c>
      <c r="N122" s="7">
        <v>20676</v>
      </c>
      <c r="O122" s="6">
        <f t="shared" si="30"/>
        <v>0.60989351346567944</v>
      </c>
      <c r="Q122" s="15">
        <v>33269</v>
      </c>
      <c r="R122" s="7">
        <v>21169</v>
      </c>
      <c r="S122" s="6">
        <f t="shared" si="31"/>
        <v>0.63629805524662597</v>
      </c>
    </row>
    <row r="123" spans="1:20" x14ac:dyDescent="0.2">
      <c r="A123" s="10"/>
      <c r="B123" s="5"/>
      <c r="C123" s="5" t="s">
        <v>23</v>
      </c>
      <c r="D123" s="10"/>
      <c r="E123" s="15">
        <v>35318</v>
      </c>
      <c r="F123" s="7">
        <v>22353</v>
      </c>
      <c r="G123" s="6">
        <f t="shared" si="28"/>
        <v>0.6329067331105952</v>
      </c>
      <c r="I123" s="15">
        <v>34813</v>
      </c>
      <c r="J123" s="7">
        <v>22167</v>
      </c>
      <c r="K123" s="6">
        <f t="shared" si="29"/>
        <v>0.63674489414873758</v>
      </c>
      <c r="M123" s="15">
        <v>33411</v>
      </c>
      <c r="N123" s="7">
        <v>20331</v>
      </c>
      <c r="O123" s="6">
        <f t="shared" si="30"/>
        <v>0.60851216665170149</v>
      </c>
      <c r="Q123" s="15">
        <v>32788</v>
      </c>
      <c r="R123" s="7">
        <v>21697</v>
      </c>
      <c r="S123" s="6">
        <f t="shared" si="31"/>
        <v>0.66173600097596685</v>
      </c>
    </row>
    <row r="124" spans="1:20" x14ac:dyDescent="0.2">
      <c r="A124" s="10"/>
      <c r="B124" s="5"/>
      <c r="C124" s="5" t="s">
        <v>22</v>
      </c>
      <c r="D124" s="10"/>
      <c r="E124" s="15">
        <v>33355</v>
      </c>
      <c r="F124" s="7">
        <v>13574</v>
      </c>
      <c r="G124" s="6">
        <f t="shared" si="28"/>
        <v>0.40695547893868983</v>
      </c>
      <c r="I124" s="15">
        <v>32122</v>
      </c>
      <c r="J124" s="7">
        <v>11764</v>
      </c>
      <c r="K124" s="6">
        <f t="shared" si="29"/>
        <v>0.36622875287964635</v>
      </c>
      <c r="M124" s="15">
        <v>30486</v>
      </c>
      <c r="N124" s="7">
        <v>9860</v>
      </c>
      <c r="O124" s="6">
        <f t="shared" si="30"/>
        <v>0.32342714688709573</v>
      </c>
      <c r="Q124" s="15">
        <v>29225</v>
      </c>
      <c r="R124" s="7">
        <v>12485</v>
      </c>
      <c r="S124" s="6">
        <f t="shared" si="31"/>
        <v>0.42720273738237813</v>
      </c>
    </row>
    <row r="125" spans="1:20" x14ac:dyDescent="0.2">
      <c r="A125" s="10"/>
      <c r="B125" s="5"/>
      <c r="C125" s="5" t="s">
        <v>21</v>
      </c>
      <c r="D125" s="10"/>
      <c r="E125" s="15">
        <v>1403</v>
      </c>
      <c r="F125" s="7">
        <v>1055</v>
      </c>
      <c r="G125" s="6">
        <f t="shared" si="28"/>
        <v>0.75196008553100502</v>
      </c>
      <c r="I125" s="15">
        <v>1360</v>
      </c>
      <c r="J125" s="7">
        <v>987</v>
      </c>
      <c r="K125" s="6">
        <f t="shared" si="29"/>
        <v>0.72573529411764703</v>
      </c>
      <c r="M125" s="15">
        <v>1324</v>
      </c>
      <c r="N125" s="7">
        <v>1154</v>
      </c>
      <c r="O125" s="6">
        <f t="shared" si="30"/>
        <v>0.87160120845921452</v>
      </c>
      <c r="Q125" s="15">
        <v>1279</v>
      </c>
      <c r="R125" s="7">
        <v>1167.7762451365006</v>
      </c>
      <c r="S125" s="6">
        <f t="shared" si="31"/>
        <v>0.9130385028432374</v>
      </c>
    </row>
    <row r="126" spans="1:20" x14ac:dyDescent="0.2">
      <c r="A126" s="10"/>
      <c r="B126" s="5"/>
      <c r="C126" s="5" t="s">
        <v>20</v>
      </c>
      <c r="D126" s="10"/>
      <c r="E126" s="15">
        <v>114371</v>
      </c>
      <c r="F126" s="7">
        <v>45178</v>
      </c>
      <c r="G126" s="6">
        <f t="shared" si="28"/>
        <v>0.3950127217563893</v>
      </c>
      <c r="I126" s="15">
        <v>110260</v>
      </c>
      <c r="J126" s="7">
        <v>46765</v>
      </c>
      <c r="K126" s="6">
        <f t="shared" si="29"/>
        <v>0.42413386540903319</v>
      </c>
      <c r="M126" s="15">
        <v>104729</v>
      </c>
      <c r="N126" s="7">
        <v>40928</v>
      </c>
      <c r="O126" s="6">
        <f t="shared" si="30"/>
        <v>0.39079911008412188</v>
      </c>
      <c r="Q126" s="15">
        <v>100088</v>
      </c>
      <c r="R126" s="7">
        <v>40645</v>
      </c>
      <c r="S126" s="6">
        <f t="shared" si="31"/>
        <v>0.40609263847813926</v>
      </c>
    </row>
    <row r="127" spans="1:20" x14ac:dyDescent="0.2">
      <c r="A127" s="10"/>
      <c r="B127" s="5"/>
      <c r="C127" s="5" t="s">
        <v>19</v>
      </c>
      <c r="D127" s="9"/>
      <c r="E127" s="8">
        <v>108941</v>
      </c>
      <c r="F127" s="7">
        <v>41271</v>
      </c>
      <c r="G127" s="6">
        <f t="shared" si="28"/>
        <v>0.37883808667076674</v>
      </c>
      <c r="I127" s="8">
        <v>108274</v>
      </c>
      <c r="J127" s="7">
        <v>42844</v>
      </c>
      <c r="K127" s="6">
        <f t="shared" si="29"/>
        <v>0.39569979865895782</v>
      </c>
      <c r="M127" s="8">
        <v>106262</v>
      </c>
      <c r="N127" s="7">
        <v>43846</v>
      </c>
      <c r="O127" s="6">
        <f t="shared" si="30"/>
        <v>0.41262163332141311</v>
      </c>
      <c r="Q127" s="8">
        <v>99520</v>
      </c>
      <c r="R127" s="7">
        <v>45870</v>
      </c>
      <c r="S127" s="6">
        <f t="shared" si="31"/>
        <v>0.46091237942122187</v>
      </c>
    </row>
    <row r="128" spans="1:20" x14ac:dyDescent="0.2">
      <c r="A128" s="10"/>
      <c r="B128" s="5"/>
      <c r="C128" s="5" t="s">
        <v>18</v>
      </c>
      <c r="D128" s="9"/>
      <c r="E128" s="15">
        <v>47439</v>
      </c>
      <c r="F128" s="7">
        <v>6278</v>
      </c>
      <c r="G128" s="6">
        <f t="shared" si="28"/>
        <v>0.13233837138219609</v>
      </c>
      <c r="H128" s="29"/>
      <c r="I128" s="15">
        <v>43231</v>
      </c>
      <c r="J128" s="7">
        <v>6605</v>
      </c>
      <c r="K128" s="6">
        <f t="shared" si="29"/>
        <v>0.1527838819365733</v>
      </c>
      <c r="M128" s="15">
        <v>39108</v>
      </c>
      <c r="N128" s="7">
        <v>6484</v>
      </c>
      <c r="O128" s="6">
        <f t="shared" si="30"/>
        <v>0.16579727932903754</v>
      </c>
      <c r="P128" s="29"/>
      <c r="Q128" s="15">
        <v>35429</v>
      </c>
      <c r="R128" s="7">
        <v>7114.7309779580428</v>
      </c>
      <c r="S128" s="6">
        <f t="shared" si="31"/>
        <v>0.20081659030619106</v>
      </c>
    </row>
    <row r="129" spans="1:19" x14ac:dyDescent="0.2">
      <c r="A129" s="18" t="s">
        <v>17</v>
      </c>
      <c r="B129" s="17"/>
      <c r="C129" s="18"/>
      <c r="D129" s="10"/>
      <c r="E129" s="20"/>
      <c r="F129" s="20"/>
      <c r="G129" s="6"/>
      <c r="I129" s="20"/>
      <c r="J129" s="25"/>
      <c r="K129" s="6"/>
      <c r="M129" s="20"/>
      <c r="N129" s="20"/>
      <c r="O129" s="6"/>
      <c r="Q129" s="20"/>
      <c r="R129" s="20"/>
      <c r="S129" s="6"/>
    </row>
    <row r="130" spans="1:19" x14ac:dyDescent="0.2">
      <c r="A130" s="10"/>
      <c r="B130" s="5"/>
      <c r="C130" s="19" t="s">
        <v>16</v>
      </c>
      <c r="D130" s="10"/>
      <c r="E130" s="15">
        <v>7018678</v>
      </c>
      <c r="F130" s="15">
        <v>4035842</v>
      </c>
      <c r="G130" s="6">
        <f>F130/E130</f>
        <v>0.57501455402285162</v>
      </c>
      <c r="I130" s="15">
        <v>6817839</v>
      </c>
      <c r="J130" s="15">
        <v>3832240</v>
      </c>
      <c r="K130" s="6">
        <f>J130/I130</f>
        <v>0.56209012855833063</v>
      </c>
      <c r="M130" s="15">
        <v>6563719</v>
      </c>
      <c r="N130" s="15">
        <v>3713614</v>
      </c>
      <c r="O130" s="6">
        <f>N130/M130</f>
        <v>0.56577894330942569</v>
      </c>
      <c r="Q130" s="15">
        <v>6368477</v>
      </c>
      <c r="R130" s="15">
        <v>3745048</v>
      </c>
      <c r="S130" s="6">
        <f>R130/Q130</f>
        <v>0.58806022224779964</v>
      </c>
    </row>
    <row r="131" spans="1:19" x14ac:dyDescent="0.2">
      <c r="A131" s="10"/>
      <c r="B131" s="5"/>
      <c r="C131" s="19" t="s">
        <v>15</v>
      </c>
      <c r="D131" s="10"/>
      <c r="E131" s="15">
        <f>SUM(E133:E147)</f>
        <v>3385198</v>
      </c>
      <c r="F131" s="15">
        <f>SUM(F133:F147)</f>
        <v>2900989</v>
      </c>
      <c r="G131" s="6">
        <f>F131/E131</f>
        <v>0.85696287189109766</v>
      </c>
      <c r="I131" s="15">
        <f>SUM(I133:I147)</f>
        <v>3282480</v>
      </c>
      <c r="J131" s="15">
        <f>SUM(J133:J147)</f>
        <v>2787359</v>
      </c>
      <c r="K131" s="6">
        <f>J131/I131</f>
        <v>0.84916252345787335</v>
      </c>
      <c r="M131" s="15">
        <f>SUM(M133:M147)</f>
        <v>3174004</v>
      </c>
      <c r="N131" s="15">
        <f>SUM(N133:N147)</f>
        <v>2711690</v>
      </c>
      <c r="O131" s="6">
        <f>N131/M131</f>
        <v>0.85434359881083954</v>
      </c>
      <c r="Q131" s="15">
        <f>SUM(Q133:Q147)</f>
        <v>3115822</v>
      </c>
      <c r="R131" s="15">
        <f>SUM(R133:R147)</f>
        <v>2719834.1324063269</v>
      </c>
      <c r="S131" s="6">
        <f>R131/Q131</f>
        <v>0.87291062596205016</v>
      </c>
    </row>
    <row r="132" spans="1:19" x14ac:dyDescent="0.2">
      <c r="A132" s="10"/>
      <c r="B132" s="5"/>
      <c r="C132" s="19" t="s">
        <v>14</v>
      </c>
      <c r="D132" s="10"/>
      <c r="E132" s="6">
        <f>E131/E130</f>
        <v>0.48231276602231932</v>
      </c>
      <c r="F132" s="6">
        <f>F131/F130</f>
        <v>0.71880638538376873</v>
      </c>
      <c r="G132" s="6"/>
      <c r="I132" s="6">
        <f>I131/I130</f>
        <v>0.481454607537667</v>
      </c>
      <c r="J132" s="6">
        <f>J131/J130</f>
        <v>0.72734458175897121</v>
      </c>
      <c r="K132" s="6"/>
      <c r="M132" s="6">
        <f>M131/M130</f>
        <v>0.48356792848688374</v>
      </c>
      <c r="N132" s="6">
        <f>N131/N130</f>
        <v>0.73020243891799197</v>
      </c>
      <c r="O132" s="6"/>
      <c r="Q132" s="6">
        <f>Q131/Q130</f>
        <v>0.48925700760166047</v>
      </c>
      <c r="R132" s="6">
        <f>R131/R130</f>
        <v>0.72624813684799949</v>
      </c>
      <c r="S132" s="6"/>
    </row>
    <row r="133" spans="1:19" x14ac:dyDescent="0.2">
      <c r="A133" s="18"/>
      <c r="B133" s="17"/>
      <c r="C133" s="5" t="s">
        <v>13</v>
      </c>
      <c r="D133" s="10"/>
      <c r="E133" s="13">
        <v>708366</v>
      </c>
      <c r="F133" s="16">
        <v>668973</v>
      </c>
      <c r="G133" s="6">
        <f t="shared" ref="G133:G147" si="32">F133/E133</f>
        <v>0.94438891759344745</v>
      </c>
      <c r="I133" s="13">
        <v>701833</v>
      </c>
      <c r="J133" s="16">
        <v>647179</v>
      </c>
      <c r="K133" s="6">
        <f t="shared" ref="K133:K147" si="33">J133/I133</f>
        <v>0.92212677374817087</v>
      </c>
      <c r="M133" s="13">
        <v>671940</v>
      </c>
      <c r="N133" s="16">
        <v>625584</v>
      </c>
      <c r="O133" s="6">
        <f t="shared" ref="O133:O147" si="34">N133/M133</f>
        <v>0.93101169747298862</v>
      </c>
      <c r="Q133" s="13">
        <v>649101</v>
      </c>
      <c r="R133" s="16">
        <v>618932</v>
      </c>
      <c r="S133" s="6">
        <f t="shared" ref="S133:S147" si="35">R133/Q133</f>
        <v>0.95352187101853181</v>
      </c>
    </row>
    <row r="134" spans="1:19" x14ac:dyDescent="0.2">
      <c r="A134" s="18"/>
      <c r="B134" s="17"/>
      <c r="C134" s="5" t="s">
        <v>12</v>
      </c>
      <c r="D134" s="10"/>
      <c r="E134" s="8">
        <v>1265538</v>
      </c>
      <c r="F134" s="7">
        <v>1394412</v>
      </c>
      <c r="G134" s="6">
        <f t="shared" si="32"/>
        <v>1.1018333704716887</v>
      </c>
      <c r="I134" s="8">
        <v>1234121</v>
      </c>
      <c r="J134" s="7">
        <v>1336740</v>
      </c>
      <c r="K134" s="6">
        <f t="shared" si="33"/>
        <v>1.083151490007868</v>
      </c>
      <c r="M134" s="8">
        <v>1214483</v>
      </c>
      <c r="N134" s="7">
        <v>1320466</v>
      </c>
      <c r="O134" s="6">
        <f t="shared" si="34"/>
        <v>1.0872659394985356</v>
      </c>
      <c r="Q134" s="8">
        <v>1209860</v>
      </c>
      <c r="R134" s="7">
        <v>1329751</v>
      </c>
      <c r="S134" s="6">
        <f t="shared" si="35"/>
        <v>1.0990949366042353</v>
      </c>
    </row>
    <row r="135" spans="1:19" x14ac:dyDescent="0.2">
      <c r="A135" s="18"/>
      <c r="B135" s="17"/>
      <c r="C135" s="5" t="s">
        <v>11</v>
      </c>
      <c r="D135" s="10"/>
      <c r="E135" s="13">
        <v>64023</v>
      </c>
      <c r="F135" s="16">
        <v>41004</v>
      </c>
      <c r="G135" s="6">
        <f t="shared" si="32"/>
        <v>0.64045733564500262</v>
      </c>
      <c r="I135" s="13">
        <v>61060</v>
      </c>
      <c r="J135" s="16">
        <v>39587</v>
      </c>
      <c r="K135" s="6">
        <f t="shared" si="33"/>
        <v>0.64832951195545363</v>
      </c>
      <c r="M135" s="13">
        <v>59575</v>
      </c>
      <c r="N135" s="16">
        <v>35910</v>
      </c>
      <c r="O135" s="6">
        <f t="shared" si="34"/>
        <v>0.60276961812840957</v>
      </c>
      <c r="Q135" s="13">
        <v>61200</v>
      </c>
      <c r="R135" s="16">
        <v>39548</v>
      </c>
      <c r="S135" s="6">
        <f t="shared" si="35"/>
        <v>0.64620915032679738</v>
      </c>
    </row>
    <row r="136" spans="1:19" ht="22.5" x14ac:dyDescent="0.2">
      <c r="A136" s="18"/>
      <c r="B136" s="17"/>
      <c r="C136" s="4" t="s">
        <v>72</v>
      </c>
      <c r="D136" s="10"/>
      <c r="E136" s="13">
        <v>104826</v>
      </c>
      <c r="F136" s="16">
        <v>90877</v>
      </c>
      <c r="G136" s="56">
        <f t="shared" si="32"/>
        <v>0.86693186804800337</v>
      </c>
      <c r="I136" s="13">
        <v>99147</v>
      </c>
      <c r="J136" s="16">
        <v>86956</v>
      </c>
      <c r="K136" s="56">
        <f t="shared" si="33"/>
        <v>0.87704116110421904</v>
      </c>
      <c r="M136" s="13">
        <v>96050</v>
      </c>
      <c r="N136" s="16">
        <v>83783</v>
      </c>
      <c r="O136" s="56">
        <f t="shared" si="34"/>
        <v>0.87228526808953666</v>
      </c>
      <c r="Q136" s="13">
        <v>93555</v>
      </c>
      <c r="R136" s="16">
        <v>81260</v>
      </c>
      <c r="S136" s="56">
        <f t="shared" ref="S136" si="36">R136/Q136</f>
        <v>0.8685799796910908</v>
      </c>
    </row>
    <row r="137" spans="1:19" x14ac:dyDescent="0.2">
      <c r="A137" s="10"/>
      <c r="B137" s="5"/>
      <c r="C137" s="5" t="s">
        <v>10</v>
      </c>
      <c r="D137" s="10"/>
      <c r="E137" s="8">
        <v>114252</v>
      </c>
      <c r="F137" s="7">
        <v>7194</v>
      </c>
      <c r="G137" s="6">
        <f t="shared" si="32"/>
        <v>6.2966074992122673E-2</v>
      </c>
      <c r="I137" s="8">
        <v>109882</v>
      </c>
      <c r="J137" s="7">
        <v>6825</v>
      </c>
      <c r="K137" s="6">
        <f t="shared" si="33"/>
        <v>6.2112083871789736E-2</v>
      </c>
      <c r="M137" s="8">
        <v>105559</v>
      </c>
      <c r="N137" s="7">
        <v>9517</v>
      </c>
      <c r="O137" s="6">
        <f t="shared" si="34"/>
        <v>9.0158110630074173E-2</v>
      </c>
      <c r="Q137" s="8">
        <v>105010</v>
      </c>
      <c r="R137" s="7">
        <v>9034.6126568017244</v>
      </c>
      <c r="S137" s="6">
        <f t="shared" si="35"/>
        <v>8.6035736185141654E-2</v>
      </c>
    </row>
    <row r="138" spans="1:19" x14ac:dyDescent="0.2">
      <c r="A138" s="10"/>
      <c r="B138" s="5"/>
      <c r="C138" s="5" t="s">
        <v>9</v>
      </c>
      <c r="D138" s="10"/>
      <c r="E138" s="8">
        <v>31235</v>
      </c>
      <c r="F138" s="7">
        <v>23810</v>
      </c>
      <c r="G138" s="6">
        <f t="shared" si="32"/>
        <v>0.76228589723067075</v>
      </c>
      <c r="I138" s="8">
        <v>29172</v>
      </c>
      <c r="J138" s="7">
        <v>21758</v>
      </c>
      <c r="K138" s="6">
        <f t="shared" si="33"/>
        <v>0.74585218702865763</v>
      </c>
      <c r="M138" s="8">
        <v>28239</v>
      </c>
      <c r="N138" s="7">
        <v>18431</v>
      </c>
      <c r="O138" s="6">
        <f t="shared" si="34"/>
        <v>0.65267891922518506</v>
      </c>
      <c r="Q138" s="8">
        <v>26986</v>
      </c>
      <c r="R138" s="7">
        <v>25150</v>
      </c>
      <c r="S138" s="6">
        <f t="shared" si="35"/>
        <v>0.93196472244867712</v>
      </c>
    </row>
    <row r="139" spans="1:19" x14ac:dyDescent="0.2">
      <c r="A139" s="10"/>
      <c r="B139" s="5"/>
      <c r="C139" s="5" t="s">
        <v>8</v>
      </c>
      <c r="D139" s="10"/>
      <c r="E139" s="8">
        <v>570169</v>
      </c>
      <c r="F139" s="7">
        <v>353647</v>
      </c>
      <c r="G139" s="6">
        <f t="shared" si="32"/>
        <v>0.6202494348166947</v>
      </c>
      <c r="I139" s="8">
        <v>541877</v>
      </c>
      <c r="J139" s="7">
        <v>341967</v>
      </c>
      <c r="K139" s="6">
        <f t="shared" si="33"/>
        <v>0.63107863961747779</v>
      </c>
      <c r="M139" s="8">
        <v>516903</v>
      </c>
      <c r="N139" s="7">
        <v>322435</v>
      </c>
      <c r="O139" s="6">
        <f t="shared" si="34"/>
        <v>0.62378241178712446</v>
      </c>
      <c r="Q139" s="8">
        <v>502315</v>
      </c>
      <c r="R139" s="7">
        <v>335941</v>
      </c>
      <c r="S139" s="6">
        <f t="shared" si="35"/>
        <v>0.66878552302837857</v>
      </c>
    </row>
    <row r="140" spans="1:19" x14ac:dyDescent="0.2">
      <c r="A140" s="10"/>
      <c r="B140" s="5"/>
      <c r="C140" s="14" t="s">
        <v>7</v>
      </c>
      <c r="D140" s="10"/>
      <c r="E140" s="8">
        <v>14717</v>
      </c>
      <c r="F140" s="7">
        <v>3831</v>
      </c>
      <c r="G140" s="6">
        <f t="shared" si="32"/>
        <v>0.2603112047292247</v>
      </c>
      <c r="I140" s="8">
        <v>13941</v>
      </c>
      <c r="J140" s="7">
        <v>3528</v>
      </c>
      <c r="K140" s="6">
        <f t="shared" si="33"/>
        <v>0.25306649451258878</v>
      </c>
      <c r="M140" s="8">
        <v>13222</v>
      </c>
      <c r="N140" s="7">
        <v>3325</v>
      </c>
      <c r="O140" s="6">
        <f t="shared" si="34"/>
        <v>0.25147481470276811</v>
      </c>
      <c r="Q140" s="8">
        <v>12897</v>
      </c>
      <c r="R140" s="7">
        <v>3209</v>
      </c>
      <c r="S140" s="6">
        <f t="shared" si="35"/>
        <v>0.24881755447003179</v>
      </c>
    </row>
    <row r="141" spans="1:19" x14ac:dyDescent="0.2">
      <c r="A141" s="10"/>
      <c r="B141" s="5"/>
      <c r="C141" s="14" t="s">
        <v>6</v>
      </c>
      <c r="D141" s="10"/>
      <c r="E141" s="8">
        <v>250122</v>
      </c>
      <c r="F141" s="7">
        <v>205078</v>
      </c>
      <c r="G141" s="6">
        <f t="shared" si="32"/>
        <v>0.81991188300109552</v>
      </c>
      <c r="I141" s="8">
        <v>240054</v>
      </c>
      <c r="J141" s="7">
        <v>197275</v>
      </c>
      <c r="K141" s="6">
        <f t="shared" si="33"/>
        <v>0.82179426295750124</v>
      </c>
      <c r="M141" s="8">
        <v>226844</v>
      </c>
      <c r="N141" s="7">
        <v>184529</v>
      </c>
      <c r="O141" s="6">
        <f t="shared" si="34"/>
        <v>0.81346211493361076</v>
      </c>
      <c r="Q141" s="8">
        <v>217855</v>
      </c>
      <c r="R141" s="7">
        <v>179592</v>
      </c>
      <c r="S141" s="6">
        <f t="shared" si="35"/>
        <v>0.82436482981799819</v>
      </c>
    </row>
    <row r="142" spans="1:19" x14ac:dyDescent="0.2">
      <c r="A142" s="10"/>
      <c r="B142" s="5"/>
      <c r="C142" s="5" t="s">
        <v>5</v>
      </c>
      <c r="D142" s="10"/>
      <c r="E142" s="8">
        <v>28073</v>
      </c>
      <c r="F142" s="7">
        <v>14178</v>
      </c>
      <c r="G142" s="6">
        <f t="shared" si="32"/>
        <v>0.50504043030670043</v>
      </c>
      <c r="I142" s="8">
        <v>27536</v>
      </c>
      <c r="J142" s="7">
        <v>14036</v>
      </c>
      <c r="K142" s="6">
        <f t="shared" si="33"/>
        <v>0.50973271353864036</v>
      </c>
      <c r="M142" s="8">
        <v>26997</v>
      </c>
      <c r="N142" s="7">
        <v>19068</v>
      </c>
      <c r="O142" s="6">
        <f t="shared" si="34"/>
        <v>0.70630070007778645</v>
      </c>
      <c r="Q142" s="8">
        <v>27362</v>
      </c>
      <c r="R142" s="7">
        <v>12313.432591645966</v>
      </c>
      <c r="S142" s="6">
        <f t="shared" si="35"/>
        <v>0.45001946464607723</v>
      </c>
    </row>
    <row r="143" spans="1:19" x14ac:dyDescent="0.2">
      <c r="A143" s="10"/>
      <c r="B143" s="5"/>
      <c r="C143" s="4" t="s">
        <v>4</v>
      </c>
      <c r="D143" s="10"/>
      <c r="E143" s="8">
        <v>25641</v>
      </c>
      <c r="F143" s="7">
        <v>10617</v>
      </c>
      <c r="G143" s="6">
        <f t="shared" si="32"/>
        <v>0.41406341406341407</v>
      </c>
      <c r="I143" s="8">
        <v>25201</v>
      </c>
      <c r="J143" s="7">
        <v>9319</v>
      </c>
      <c r="K143" s="6">
        <f t="shared" si="33"/>
        <v>0.36978691321772944</v>
      </c>
      <c r="M143" s="8">
        <v>24621</v>
      </c>
      <c r="N143" s="7">
        <v>11442</v>
      </c>
      <c r="O143" s="6">
        <f t="shared" si="34"/>
        <v>0.46472523455586695</v>
      </c>
      <c r="Q143" s="8">
        <v>23945</v>
      </c>
      <c r="R143" s="7">
        <v>7451.1190538928004</v>
      </c>
      <c r="S143" s="6">
        <f t="shared" si="35"/>
        <v>0.31117640651045314</v>
      </c>
    </row>
    <row r="144" spans="1:19" x14ac:dyDescent="0.2">
      <c r="A144" s="10"/>
      <c r="B144" s="5"/>
      <c r="C144" s="4" t="s">
        <v>3</v>
      </c>
      <c r="D144" s="10"/>
      <c r="E144" s="13">
        <v>110567</v>
      </c>
      <c r="F144" s="12">
        <v>38347</v>
      </c>
      <c r="G144" s="6">
        <f t="shared" si="32"/>
        <v>0.34682138431901022</v>
      </c>
      <c r="I144" s="13">
        <v>105305</v>
      </c>
      <c r="J144" s="12">
        <v>36381</v>
      </c>
      <c r="K144" s="6">
        <f t="shared" si="33"/>
        <v>0.34548217083709226</v>
      </c>
      <c r="M144" s="13">
        <v>99690</v>
      </c>
      <c r="N144" s="12">
        <v>35037</v>
      </c>
      <c r="O144" s="6">
        <f t="shared" si="34"/>
        <v>0.35145952452603069</v>
      </c>
      <c r="Q144" s="13">
        <v>94777</v>
      </c>
      <c r="R144" s="12">
        <v>36824.275917439583</v>
      </c>
      <c r="S144" s="6">
        <f t="shared" si="35"/>
        <v>0.38853599414878698</v>
      </c>
    </row>
    <row r="145" spans="1:19" x14ac:dyDescent="0.2">
      <c r="A145" s="10"/>
      <c r="B145" s="5"/>
      <c r="C145" s="4" t="s">
        <v>2</v>
      </c>
      <c r="D145" s="10"/>
      <c r="E145" s="13">
        <v>496</v>
      </c>
      <c r="F145" s="12">
        <v>189</v>
      </c>
      <c r="G145" s="6">
        <f t="shared" si="32"/>
        <v>0.38104838709677419</v>
      </c>
      <c r="I145" s="13">
        <v>463</v>
      </c>
      <c r="J145" s="12">
        <v>184</v>
      </c>
      <c r="K145" s="6">
        <f t="shared" si="33"/>
        <v>0.39740820734341253</v>
      </c>
      <c r="M145" s="13">
        <v>445</v>
      </c>
      <c r="N145" s="12">
        <v>187</v>
      </c>
      <c r="O145" s="6">
        <f t="shared" si="34"/>
        <v>0.42022471910112358</v>
      </c>
      <c r="Q145" s="13">
        <v>444</v>
      </c>
      <c r="R145" s="12">
        <v>143.55389619009998</v>
      </c>
      <c r="S145" s="6">
        <f t="shared" si="35"/>
        <v>0.32331958601373867</v>
      </c>
    </row>
    <row r="146" spans="1:19" x14ac:dyDescent="0.2">
      <c r="A146" s="11"/>
      <c r="B146" s="5"/>
      <c r="C146" s="4" t="s">
        <v>1</v>
      </c>
      <c r="D146" s="9"/>
      <c r="E146" s="8">
        <v>32281</v>
      </c>
      <c r="F146" s="7">
        <v>10558</v>
      </c>
      <c r="G146" s="6">
        <f t="shared" si="32"/>
        <v>0.32706545646045659</v>
      </c>
      <c r="I146" s="8">
        <v>31554</v>
      </c>
      <c r="J146" s="7">
        <v>9551</v>
      </c>
      <c r="K146" s="6">
        <f t="shared" si="33"/>
        <v>0.30268745642390821</v>
      </c>
      <c r="M146" s="8">
        <v>30828</v>
      </c>
      <c r="N146" s="7">
        <v>9629</v>
      </c>
      <c r="O146" s="6">
        <f t="shared" si="34"/>
        <v>0.31234591929414818</v>
      </c>
      <c r="Q146" s="8">
        <v>30183</v>
      </c>
      <c r="R146" s="7">
        <v>9584.1382903564208</v>
      </c>
      <c r="S146" s="6">
        <f t="shared" si="35"/>
        <v>0.31753431701144424</v>
      </c>
    </row>
    <row r="147" spans="1:19" x14ac:dyDescent="0.2">
      <c r="A147" s="10"/>
      <c r="B147" s="5"/>
      <c r="C147" s="4" t="s">
        <v>0</v>
      </c>
      <c r="D147" s="9"/>
      <c r="E147" s="8">
        <v>64892</v>
      </c>
      <c r="F147" s="7">
        <v>38274</v>
      </c>
      <c r="G147" s="6">
        <f t="shared" si="32"/>
        <v>0.58981076249768849</v>
      </c>
      <c r="H147" s="5"/>
      <c r="I147" s="8">
        <v>61334</v>
      </c>
      <c r="J147" s="7">
        <v>36073</v>
      </c>
      <c r="K147" s="6">
        <f t="shared" si="33"/>
        <v>0.58814034630058365</v>
      </c>
      <c r="M147" s="8">
        <v>58608</v>
      </c>
      <c r="N147" s="7">
        <v>32347</v>
      </c>
      <c r="O147" s="6">
        <f t="shared" si="34"/>
        <v>0.55192123942123938</v>
      </c>
      <c r="Q147" s="8">
        <v>60332</v>
      </c>
      <c r="R147" s="7">
        <v>31100</v>
      </c>
      <c r="S147" s="6">
        <f t="shared" si="35"/>
        <v>0.51548100510508521</v>
      </c>
    </row>
    <row r="148" spans="1:19" x14ac:dyDescent="0.2">
      <c r="B148"/>
      <c r="L148" s="1"/>
      <c r="N148"/>
      <c r="O148"/>
    </row>
    <row r="149" spans="1:19" x14ac:dyDescent="0.2">
      <c r="B149"/>
      <c r="L149" s="1"/>
      <c r="N149"/>
      <c r="O149"/>
    </row>
    <row r="150" spans="1:19" x14ac:dyDescent="0.2">
      <c r="B150"/>
      <c r="L150" s="1"/>
      <c r="N150"/>
      <c r="O150"/>
    </row>
    <row r="151" spans="1:19" x14ac:dyDescent="0.2">
      <c r="B151"/>
      <c r="L151" s="1"/>
      <c r="N151"/>
      <c r="O151"/>
    </row>
    <row r="152" spans="1:19" x14ac:dyDescent="0.2">
      <c r="B152"/>
      <c r="L152" s="1"/>
      <c r="N152"/>
      <c r="O152"/>
    </row>
    <row r="153" spans="1:19" x14ac:dyDescent="0.2">
      <c r="B153"/>
      <c r="L153" s="1"/>
      <c r="N153"/>
      <c r="O153"/>
    </row>
    <row r="154" spans="1:19" x14ac:dyDescent="0.2">
      <c r="B154"/>
      <c r="L154" s="1"/>
      <c r="N154"/>
      <c r="O154"/>
    </row>
    <row r="155" spans="1:19" x14ac:dyDescent="0.2">
      <c r="B155"/>
      <c r="L155" s="1"/>
      <c r="N155"/>
      <c r="O155"/>
    </row>
    <row r="156" spans="1:19" x14ac:dyDescent="0.2">
      <c r="B156"/>
      <c r="L156" s="1"/>
      <c r="N156"/>
      <c r="O156"/>
    </row>
    <row r="157" spans="1:19" x14ac:dyDescent="0.2">
      <c r="B157"/>
      <c r="L157" s="1"/>
      <c r="N157"/>
      <c r="O157"/>
    </row>
    <row r="158" spans="1:19" x14ac:dyDescent="0.2">
      <c r="B158"/>
      <c r="L158" s="1"/>
      <c r="N158"/>
      <c r="O158"/>
    </row>
    <row r="159" spans="1:19" x14ac:dyDescent="0.2">
      <c r="B159"/>
      <c r="L159" s="1"/>
      <c r="N159"/>
      <c r="O159"/>
    </row>
    <row r="160" spans="1:19" x14ac:dyDescent="0.2">
      <c r="B160"/>
      <c r="L160" s="1"/>
      <c r="N160"/>
      <c r="O160"/>
    </row>
    <row r="161" spans="2:15" x14ac:dyDescent="0.2">
      <c r="B161"/>
      <c r="L161" s="1"/>
      <c r="N161"/>
      <c r="O161"/>
    </row>
    <row r="162" spans="2:15" x14ac:dyDescent="0.2">
      <c r="B162"/>
      <c r="L162" s="1"/>
      <c r="N162"/>
      <c r="O162"/>
    </row>
    <row r="163" spans="2:15" x14ac:dyDescent="0.2">
      <c r="B163"/>
      <c r="L163" s="1"/>
      <c r="N163"/>
      <c r="O163"/>
    </row>
    <row r="164" spans="2:15" x14ac:dyDescent="0.2">
      <c r="B164"/>
      <c r="N164"/>
    </row>
    <row r="165" spans="2:15" x14ac:dyDescent="0.2">
      <c r="B165"/>
      <c r="N165"/>
    </row>
    <row r="166" spans="2:15" x14ac:dyDescent="0.2">
      <c r="B166"/>
      <c r="N166"/>
    </row>
    <row r="167" spans="2:15" x14ac:dyDescent="0.2">
      <c r="B167"/>
      <c r="N167"/>
    </row>
    <row r="168" spans="2:15" x14ac:dyDescent="0.2">
      <c r="B168"/>
      <c r="N168"/>
    </row>
    <row r="169" spans="2:15" x14ac:dyDescent="0.2">
      <c r="B169"/>
      <c r="N169"/>
    </row>
    <row r="170" spans="2:15" x14ac:dyDescent="0.2">
      <c r="B170"/>
      <c r="N170"/>
    </row>
    <row r="171" spans="2:15" x14ac:dyDescent="0.2">
      <c r="B171"/>
      <c r="N171"/>
    </row>
    <row r="172" spans="2:15" x14ac:dyDescent="0.2">
      <c r="B172"/>
      <c r="N172"/>
    </row>
    <row r="173" spans="2:15" x14ac:dyDescent="0.2">
      <c r="B173"/>
      <c r="N173"/>
    </row>
    <row r="174" spans="2:15" x14ac:dyDescent="0.2">
      <c r="B174"/>
      <c r="N174"/>
    </row>
    <row r="175" spans="2:15" x14ac:dyDescent="0.2">
      <c r="B175"/>
      <c r="N175"/>
    </row>
    <row r="176" spans="2:15" x14ac:dyDescent="0.2">
      <c r="B176"/>
      <c r="N176"/>
    </row>
    <row r="177" spans="2:14" x14ac:dyDescent="0.2">
      <c r="B177"/>
      <c r="N177"/>
    </row>
    <row r="178" spans="2:14" x14ac:dyDescent="0.2">
      <c r="B178"/>
      <c r="N178"/>
    </row>
    <row r="179" spans="2:14" x14ac:dyDescent="0.2">
      <c r="B179"/>
      <c r="N179"/>
    </row>
    <row r="180" spans="2:14" x14ac:dyDescent="0.2">
      <c r="B180"/>
      <c r="N180"/>
    </row>
    <row r="181" spans="2:14" x14ac:dyDescent="0.2">
      <c r="B181"/>
      <c r="N181"/>
    </row>
    <row r="182" spans="2:14" x14ac:dyDescent="0.2">
      <c r="B182"/>
      <c r="N182"/>
    </row>
    <row r="183" spans="2:14" x14ac:dyDescent="0.2">
      <c r="B183"/>
      <c r="N183"/>
    </row>
    <row r="184" spans="2:14" x14ac:dyDescent="0.2">
      <c r="B184"/>
      <c r="N184"/>
    </row>
    <row r="185" spans="2:14" x14ac:dyDescent="0.2">
      <c r="B185"/>
      <c r="N185"/>
    </row>
    <row r="186" spans="2:14" x14ac:dyDescent="0.2">
      <c r="B186"/>
      <c r="N186"/>
    </row>
    <row r="187" spans="2:14" x14ac:dyDescent="0.2">
      <c r="B187"/>
      <c r="N187"/>
    </row>
    <row r="188" spans="2:14" x14ac:dyDescent="0.2">
      <c r="B188"/>
      <c r="N188"/>
    </row>
    <row r="189" spans="2:14" x14ac:dyDescent="0.2">
      <c r="B189"/>
      <c r="N189"/>
    </row>
    <row r="190" spans="2:14" x14ac:dyDescent="0.2">
      <c r="B190"/>
      <c r="N190"/>
    </row>
    <row r="191" spans="2:14" x14ac:dyDescent="0.2">
      <c r="B191"/>
      <c r="N191"/>
    </row>
    <row r="192" spans="2:14" x14ac:dyDescent="0.2">
      <c r="B192"/>
      <c r="N192"/>
    </row>
    <row r="193" spans="2:14" x14ac:dyDescent="0.2">
      <c r="B193"/>
      <c r="N193"/>
    </row>
    <row r="194" spans="2:14" x14ac:dyDescent="0.2">
      <c r="B194"/>
      <c r="N194"/>
    </row>
    <row r="195" spans="2:14" x14ac:dyDescent="0.2">
      <c r="B195"/>
      <c r="N195"/>
    </row>
    <row r="196" spans="2:14" x14ac:dyDescent="0.2">
      <c r="B196"/>
      <c r="N196"/>
    </row>
    <row r="197" spans="2:14" x14ac:dyDescent="0.2">
      <c r="B197"/>
      <c r="N197"/>
    </row>
    <row r="198" spans="2:14" x14ac:dyDescent="0.2">
      <c r="B198"/>
      <c r="N198"/>
    </row>
    <row r="199" spans="2:14" x14ac:dyDescent="0.2">
      <c r="B199"/>
      <c r="N199"/>
    </row>
    <row r="200" spans="2:14" x14ac:dyDescent="0.2">
      <c r="B200"/>
      <c r="N200"/>
    </row>
    <row r="201" spans="2:14" x14ac:dyDescent="0.2">
      <c r="B201"/>
      <c r="N201"/>
    </row>
    <row r="202" spans="2:14" x14ac:dyDescent="0.2">
      <c r="B202"/>
      <c r="N202"/>
    </row>
  </sheetData>
  <mergeCells count="24">
    <mergeCell ref="Q6:S6"/>
    <mergeCell ref="Q41:S41"/>
    <mergeCell ref="M6:O6"/>
    <mergeCell ref="E41:G41"/>
    <mergeCell ref="E6:G6"/>
    <mergeCell ref="I6:K6"/>
    <mergeCell ref="I41:K41"/>
    <mergeCell ref="U77:W77"/>
    <mergeCell ref="Y77:AA77"/>
    <mergeCell ref="Y112:AA112"/>
    <mergeCell ref="U112:W112"/>
    <mergeCell ref="E112:G112"/>
    <mergeCell ref="Q77:S77"/>
    <mergeCell ref="Q112:S112"/>
    <mergeCell ref="E77:G77"/>
    <mergeCell ref="A113:D113"/>
    <mergeCell ref="A7:D7"/>
    <mergeCell ref="M77:O77"/>
    <mergeCell ref="I77:K77"/>
    <mergeCell ref="A42:D42"/>
    <mergeCell ref="A78:D78"/>
    <mergeCell ref="M41:O41"/>
    <mergeCell ref="I112:K112"/>
    <mergeCell ref="M112:O112"/>
  </mergeCells>
  <pageMargins left="0.5" right="0.5" top="0.5" bottom="0.5" header="0.5" footer="0.5"/>
  <pageSetup paperSize="5" orientation="landscape" r:id="rId1"/>
  <headerFooter alignWithMargins="0"/>
  <rowBreaks count="2" manualBreakCount="2">
    <brk id="40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3"/>
  <sheetViews>
    <sheetView workbookViewId="0">
      <selection activeCell="O10" sqref="O10"/>
    </sheetView>
  </sheetViews>
  <sheetFormatPr defaultRowHeight="12.75" x14ac:dyDescent="0.2"/>
  <cols>
    <col min="1" max="1" width="5.42578125" customWidth="1"/>
    <col min="2" max="2" width="2.5703125" customWidth="1"/>
    <col min="3" max="3" width="46" customWidth="1"/>
    <col min="4" max="4" width="2.7109375" customWidth="1"/>
    <col min="5" max="6" width="10" customWidth="1"/>
    <col min="7" max="7" width="6.28515625" customWidth="1"/>
    <col min="8" max="8" width="2.7109375" customWidth="1"/>
    <col min="9" max="10" width="10" customWidth="1"/>
    <col min="11" max="11" width="6.28515625" customWidth="1"/>
    <col min="12" max="12" width="1.7109375" customWidth="1"/>
  </cols>
  <sheetData>
    <row r="1" spans="1:40" x14ac:dyDescent="0.2">
      <c r="A1" s="51" t="s">
        <v>75</v>
      </c>
      <c r="B1" s="50"/>
      <c r="C1" s="49"/>
      <c r="D1" s="49"/>
      <c r="E1" s="49"/>
      <c r="F1" s="49"/>
      <c r="G1" s="49"/>
      <c r="H1" s="49"/>
      <c r="I1" s="48"/>
      <c r="J1" s="48"/>
      <c r="K1" s="48"/>
      <c r="L1" s="9"/>
      <c r="M1" s="48"/>
      <c r="N1" s="48"/>
      <c r="O1" s="52"/>
      <c r="Q1" s="48"/>
      <c r="R1" s="48"/>
      <c r="S1" s="48"/>
      <c r="U1" s="48"/>
      <c r="V1" s="48"/>
      <c r="W1" s="48"/>
    </row>
    <row r="2" spans="1:40" x14ac:dyDescent="0.2">
      <c r="A2" s="51" t="s">
        <v>67</v>
      </c>
      <c r="B2" s="50"/>
      <c r="C2" s="49"/>
      <c r="D2" s="49"/>
      <c r="E2" s="21"/>
      <c r="F2" s="23"/>
      <c r="G2" s="21"/>
      <c r="H2" s="49"/>
      <c r="I2" s="48"/>
      <c r="J2" s="48"/>
      <c r="K2" s="48"/>
      <c r="L2" s="9"/>
      <c r="M2" s="10"/>
      <c r="N2" s="10"/>
      <c r="O2" s="44"/>
      <c r="P2" s="9"/>
      <c r="Q2" s="10"/>
      <c r="R2" s="10"/>
      <c r="S2" s="10"/>
      <c r="T2" s="29"/>
      <c r="U2" s="10"/>
      <c r="V2" s="10"/>
      <c r="W2" s="10"/>
      <c r="X2" s="29"/>
      <c r="AB2" s="29"/>
      <c r="AC2" s="29"/>
      <c r="AD2" s="29"/>
      <c r="AE2" s="29"/>
      <c r="AF2" s="29"/>
      <c r="AG2" s="29"/>
      <c r="AH2" s="29"/>
    </row>
    <row r="3" spans="1:40" x14ac:dyDescent="0.2">
      <c r="A3" s="79"/>
      <c r="B3" s="79"/>
      <c r="C3" s="53"/>
      <c r="D3" s="53"/>
      <c r="E3" s="83">
        <v>2008</v>
      </c>
      <c r="F3" s="83"/>
      <c r="G3" s="83"/>
      <c r="H3" s="53"/>
      <c r="I3" s="83">
        <v>2007</v>
      </c>
      <c r="J3" s="83"/>
      <c r="K3" s="83"/>
      <c r="L3" s="53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1:40" ht="33.75" x14ac:dyDescent="0.2">
      <c r="A4" s="82" t="s">
        <v>66</v>
      </c>
      <c r="B4" s="82"/>
      <c r="C4" s="82"/>
      <c r="D4" s="82"/>
      <c r="E4" s="45" t="s">
        <v>65</v>
      </c>
      <c r="F4" s="80" t="s">
        <v>64</v>
      </c>
      <c r="G4" s="45" t="s">
        <v>63</v>
      </c>
      <c r="H4" s="21"/>
      <c r="I4" s="45" t="s">
        <v>65</v>
      </c>
      <c r="J4" s="80" t="s">
        <v>64</v>
      </c>
      <c r="K4" s="45" t="s">
        <v>63</v>
      </c>
      <c r="L4" s="21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1:40" x14ac:dyDescent="0.2">
      <c r="A5" s="18" t="s">
        <v>62</v>
      </c>
      <c r="B5" s="5"/>
      <c r="C5" s="39"/>
      <c r="D5" s="39"/>
      <c r="E5" s="43"/>
      <c r="F5" s="43"/>
      <c r="G5" s="43"/>
      <c r="H5" s="29"/>
      <c r="I5" s="43"/>
      <c r="J5" s="43"/>
      <c r="K5" s="43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1:40" x14ac:dyDescent="0.2">
      <c r="A6" s="10"/>
      <c r="B6" s="5"/>
      <c r="C6" s="19" t="s">
        <v>61</v>
      </c>
      <c r="D6" s="39"/>
      <c r="E6" s="74">
        <v>9723357</v>
      </c>
      <c r="F6" s="74">
        <v>5916910</v>
      </c>
      <c r="G6" s="65">
        <f>F6/E6</f>
        <v>0.6085254300546612</v>
      </c>
      <c r="H6" s="76"/>
      <c r="I6" s="42">
        <v>9495664</v>
      </c>
      <c r="J6" s="42">
        <v>5842097</v>
      </c>
      <c r="K6" s="65">
        <f>J6/I6</f>
        <v>0.61523838669944508</v>
      </c>
      <c r="L6" s="8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1:40" x14ac:dyDescent="0.2">
      <c r="A7" s="10"/>
      <c r="B7" s="5"/>
      <c r="C7" s="19" t="s">
        <v>60</v>
      </c>
      <c r="D7" s="39"/>
      <c r="E7" s="40">
        <f>E12+E33+E57</f>
        <v>6133252</v>
      </c>
      <c r="F7" s="40">
        <f>F12+F33+F57</f>
        <v>4746123</v>
      </c>
      <c r="G7" s="37">
        <f>F7/E7</f>
        <v>0.77383466389445599</v>
      </c>
      <c r="I7" s="40">
        <f>I12+I33+I57</f>
        <v>5995468</v>
      </c>
      <c r="J7" s="40">
        <f>J12+J33+J57</f>
        <v>4697331</v>
      </c>
      <c r="K7" s="37">
        <f>J7/I7</f>
        <v>0.7834802887781237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x14ac:dyDescent="0.2">
      <c r="A8" s="10"/>
      <c r="B8" s="5"/>
      <c r="C8" s="19" t="s">
        <v>59</v>
      </c>
      <c r="D8" s="39"/>
      <c r="E8" s="38">
        <f>E7/E6</f>
        <v>0.63077515306699117</v>
      </c>
      <c r="F8" s="38">
        <f>F7/F6</f>
        <v>0.80212864485009916</v>
      </c>
      <c r="G8" s="37"/>
      <c r="I8" s="38">
        <f>I7/I6</f>
        <v>0.63139007445924789</v>
      </c>
      <c r="J8" s="38">
        <f>J7/J6</f>
        <v>0.80404878590684137</v>
      </c>
      <c r="K8" s="37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x14ac:dyDescent="0.2">
      <c r="A9" s="24"/>
      <c r="B9" s="22"/>
      <c r="C9" s="36" t="s">
        <v>58</v>
      </c>
      <c r="D9" s="35"/>
      <c r="E9" s="34">
        <f>E7*0.982652240152118</f>
        <v>6026853.817217458</v>
      </c>
      <c r="F9" s="33">
        <f>F7</f>
        <v>4746123</v>
      </c>
      <c r="G9" s="32">
        <f>F9/E9</f>
        <v>0.78749595459596533</v>
      </c>
      <c r="H9" s="21"/>
      <c r="I9" s="34">
        <f>I7*0.986824867175481</f>
        <v>5916476.9127548467</v>
      </c>
      <c r="J9" s="33">
        <f>J7</f>
        <v>4697331</v>
      </c>
      <c r="K9" s="32">
        <f>J9/I9</f>
        <v>0.79394056112572831</v>
      </c>
      <c r="L9" s="21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x14ac:dyDescent="0.2">
      <c r="A10" s="31" t="s">
        <v>57</v>
      </c>
      <c r="B10" s="5"/>
      <c r="C10" s="14"/>
      <c r="D10" s="14"/>
      <c r="E10" s="20"/>
      <c r="F10" s="20"/>
      <c r="G10" s="6"/>
      <c r="I10" s="20"/>
      <c r="J10" s="20"/>
      <c r="K10" s="6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x14ac:dyDescent="0.2">
      <c r="A11" s="14"/>
      <c r="B11" s="4"/>
      <c r="C11" s="19" t="s">
        <v>56</v>
      </c>
      <c r="D11" s="14"/>
      <c r="E11" s="8">
        <v>1102283</v>
      </c>
      <c r="F11" s="7">
        <v>644343</v>
      </c>
      <c r="G11" s="6">
        <f>F11/E11</f>
        <v>0.5845531501438378</v>
      </c>
      <c r="I11" s="8">
        <v>1184633</v>
      </c>
      <c r="J11" s="7">
        <v>706380</v>
      </c>
      <c r="K11" s="6">
        <f>J11/I11</f>
        <v>0.59628593834546229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x14ac:dyDescent="0.2">
      <c r="A12" s="14"/>
      <c r="B12" s="4"/>
      <c r="C12" s="19" t="s">
        <v>55</v>
      </c>
      <c r="D12" s="14"/>
      <c r="E12" s="8">
        <f>SUM(E14:E30)</f>
        <v>897227</v>
      </c>
      <c r="F12" s="8">
        <f>SUM(F14:F30)</f>
        <v>571140</v>
      </c>
      <c r="G12" s="6">
        <f>F12/E12</f>
        <v>0.63656131614407507</v>
      </c>
      <c r="I12" s="8">
        <f>SUM(I14:I30)</f>
        <v>978182</v>
      </c>
      <c r="J12" s="8">
        <f>SUM(J14:J30)</f>
        <v>639633</v>
      </c>
      <c r="K12" s="6">
        <f>J12/I12</f>
        <v>0.653899785520486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x14ac:dyDescent="0.2">
      <c r="A13" s="14"/>
      <c r="B13" s="4"/>
      <c r="C13" s="19" t="s">
        <v>54</v>
      </c>
      <c r="D13" s="14"/>
      <c r="E13" s="27">
        <f>E12/E11</f>
        <v>0.81397154814144823</v>
      </c>
      <c r="F13" s="27">
        <f>F12/F11</f>
        <v>0.88639125434745158</v>
      </c>
      <c r="G13" s="6"/>
      <c r="I13" s="27">
        <f>I12/I11</f>
        <v>0.82572577329856589</v>
      </c>
      <c r="J13" s="27">
        <f>J12/J11</f>
        <v>0.90550836660154588</v>
      </c>
      <c r="K13" s="6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x14ac:dyDescent="0.2">
      <c r="A14" s="14"/>
      <c r="B14" s="5"/>
      <c r="C14" s="4" t="s">
        <v>69</v>
      </c>
      <c r="D14" s="9"/>
      <c r="E14" s="8">
        <v>339630</v>
      </c>
      <c r="F14" s="15">
        <v>313617</v>
      </c>
      <c r="G14" s="6">
        <f>F14/E14</f>
        <v>0.92340782616376649</v>
      </c>
      <c r="I14" s="8">
        <v>400573</v>
      </c>
      <c r="J14" s="15">
        <v>367373</v>
      </c>
      <c r="K14" s="6">
        <f>J14/I14</f>
        <v>0.91711872742296663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x14ac:dyDescent="0.2">
      <c r="A15" s="19"/>
      <c r="B15" s="30"/>
      <c r="C15" s="30" t="s">
        <v>53</v>
      </c>
      <c r="D15" s="9"/>
      <c r="E15" s="8">
        <v>160466</v>
      </c>
      <c r="F15" s="7">
        <v>82596</v>
      </c>
      <c r="G15" s="6">
        <f>F15/E15</f>
        <v>0.51472586093004125</v>
      </c>
      <c r="I15" s="8">
        <v>171814</v>
      </c>
      <c r="J15" s="7">
        <v>96536</v>
      </c>
      <c r="K15" s="6">
        <f>J15/I15</f>
        <v>0.56186341043221155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x14ac:dyDescent="0.2">
      <c r="A16" s="14"/>
      <c r="B16" s="4"/>
      <c r="C16" s="4" t="s">
        <v>52</v>
      </c>
      <c r="D16" s="9"/>
      <c r="E16" s="8">
        <v>45184</v>
      </c>
      <c r="F16" s="7">
        <v>30606</v>
      </c>
      <c r="G16" s="6">
        <f>F16/E16</f>
        <v>0.67736366855524077</v>
      </c>
      <c r="I16" s="8">
        <v>46762</v>
      </c>
      <c r="J16" s="7">
        <v>33609</v>
      </c>
      <c r="K16" s="6">
        <f>J16/I16</f>
        <v>0.71872460544886874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x14ac:dyDescent="0.2">
      <c r="A17" s="19"/>
      <c r="B17" s="4"/>
      <c r="C17" s="10" t="s">
        <v>51</v>
      </c>
      <c r="D17" s="10"/>
      <c r="E17" s="15">
        <v>43726</v>
      </c>
      <c r="F17" s="7">
        <v>18331</v>
      </c>
      <c r="G17" s="6">
        <f>F17/E17</f>
        <v>0.41922426016557657</v>
      </c>
      <c r="I17" s="15">
        <v>44806</v>
      </c>
      <c r="J17" s="7">
        <v>15791</v>
      </c>
      <c r="K17" s="6">
        <f>J17/I17</f>
        <v>0.352430478060974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x14ac:dyDescent="0.2">
      <c r="A18" s="19"/>
      <c r="B18" s="4"/>
      <c r="C18" s="10" t="s">
        <v>50</v>
      </c>
      <c r="D18" s="10"/>
      <c r="E18" s="15">
        <v>3422</v>
      </c>
      <c r="F18" s="7">
        <v>788</v>
      </c>
      <c r="G18" s="6">
        <f t="shared" ref="G18:G30" si="0">F18/E18</f>
        <v>0.23027469316189364</v>
      </c>
      <c r="I18" s="15">
        <v>3463</v>
      </c>
      <c r="J18" s="7">
        <v>1377</v>
      </c>
      <c r="K18" s="6">
        <f t="shared" ref="K18:K20" si="1">J18/I18</f>
        <v>0.39763211088651457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x14ac:dyDescent="0.2">
      <c r="A19" s="19"/>
      <c r="B19" s="4"/>
      <c r="C19" s="10" t="s">
        <v>49</v>
      </c>
      <c r="D19" s="10"/>
      <c r="E19" s="15">
        <v>37910</v>
      </c>
      <c r="F19" s="7">
        <v>19865</v>
      </c>
      <c r="G19" s="6">
        <f t="shared" si="0"/>
        <v>0.52400422052228968</v>
      </c>
      <c r="I19" s="15">
        <v>36908</v>
      </c>
      <c r="J19" s="7">
        <v>19497</v>
      </c>
      <c r="K19" s="6">
        <f t="shared" si="1"/>
        <v>0.52825945594451063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x14ac:dyDescent="0.2">
      <c r="A20" s="19"/>
      <c r="B20" s="4"/>
      <c r="C20" s="10" t="s">
        <v>48</v>
      </c>
      <c r="D20" s="10"/>
      <c r="E20" s="15">
        <v>20416</v>
      </c>
      <c r="F20" s="7">
        <v>4832</v>
      </c>
      <c r="G20" s="6">
        <f t="shared" si="0"/>
        <v>0.23667711598746083</v>
      </c>
      <c r="I20" s="15">
        <v>21108</v>
      </c>
      <c r="J20" s="7">
        <v>6667</v>
      </c>
      <c r="K20" s="6">
        <f t="shared" si="1"/>
        <v>0.31585180974038279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x14ac:dyDescent="0.2">
      <c r="A21" s="19"/>
      <c r="B21" s="4"/>
      <c r="C21" s="10" t="s">
        <v>47</v>
      </c>
      <c r="D21" s="10"/>
      <c r="E21" s="15">
        <v>4708</v>
      </c>
      <c r="F21" s="7">
        <v>3476</v>
      </c>
      <c r="G21" s="6">
        <f>F21/E21</f>
        <v>0.73831775700934577</v>
      </c>
      <c r="I21" s="15">
        <v>4878</v>
      </c>
      <c r="J21" s="7">
        <v>4158</v>
      </c>
      <c r="K21" s="6">
        <f>J21/I21</f>
        <v>0.85239852398523985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x14ac:dyDescent="0.2">
      <c r="A22" s="2"/>
      <c r="B22" s="2"/>
      <c r="C22" s="2" t="s">
        <v>70</v>
      </c>
      <c r="D22" s="2"/>
      <c r="E22" s="15">
        <v>42648</v>
      </c>
      <c r="F22" s="7">
        <v>24437</v>
      </c>
      <c r="G22" s="6">
        <f>F22/E22</f>
        <v>0.5729928718814481</v>
      </c>
      <c r="I22" s="15">
        <v>42142</v>
      </c>
      <c r="J22" s="7">
        <v>23483</v>
      </c>
      <c r="K22" s="6">
        <f>J22/I22</f>
        <v>0.55723506240804899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x14ac:dyDescent="0.2">
      <c r="A23" s="19"/>
      <c r="B23" s="4"/>
      <c r="C23" s="10" t="s">
        <v>46</v>
      </c>
      <c r="D23" s="10"/>
      <c r="E23" s="15">
        <v>55111</v>
      </c>
      <c r="F23" s="7">
        <v>17423</v>
      </c>
      <c r="G23" s="6">
        <f t="shared" si="0"/>
        <v>0.31614378254794867</v>
      </c>
      <c r="I23" s="15">
        <v>55236</v>
      </c>
      <c r="J23" s="7">
        <v>19100</v>
      </c>
      <c r="K23" s="6">
        <f t="shared" ref="K23:K30" si="2">J23/I23</f>
        <v>0.3457889782026215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x14ac:dyDescent="0.2">
      <c r="A24" s="19"/>
      <c r="B24" s="4"/>
      <c r="C24" s="10" t="s">
        <v>45</v>
      </c>
      <c r="D24" s="10"/>
      <c r="E24" s="15">
        <v>4185</v>
      </c>
      <c r="F24" s="7">
        <v>1721</v>
      </c>
      <c r="G24" s="6">
        <f t="shared" si="0"/>
        <v>0.41123058542413382</v>
      </c>
      <c r="I24" s="15">
        <v>4038</v>
      </c>
      <c r="J24" s="7">
        <v>2009</v>
      </c>
      <c r="K24" s="6">
        <f t="shared" si="2"/>
        <v>0.49752352649826648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x14ac:dyDescent="0.2">
      <c r="A25" s="19"/>
      <c r="B25" s="4"/>
      <c r="C25" s="10" t="s">
        <v>44</v>
      </c>
      <c r="D25" s="10"/>
      <c r="E25" s="15">
        <v>14931</v>
      </c>
      <c r="F25" s="7">
        <v>11551</v>
      </c>
      <c r="G25" s="6">
        <f t="shared" si="0"/>
        <v>0.7736253432455964</v>
      </c>
      <c r="I25" s="15">
        <v>16248</v>
      </c>
      <c r="J25" s="7">
        <v>6802</v>
      </c>
      <c r="K25" s="6">
        <f t="shared" si="2"/>
        <v>0.41863613983259479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x14ac:dyDescent="0.2">
      <c r="A26" s="19"/>
      <c r="B26" s="4"/>
      <c r="C26" s="10" t="s">
        <v>43</v>
      </c>
      <c r="D26" s="10"/>
      <c r="E26" s="15">
        <v>13922</v>
      </c>
      <c r="F26" s="7">
        <v>8760</v>
      </c>
      <c r="G26" s="6">
        <f t="shared" si="0"/>
        <v>0.62921993966384138</v>
      </c>
      <c r="I26" s="15">
        <v>17438</v>
      </c>
      <c r="J26" s="7">
        <v>10704</v>
      </c>
      <c r="K26" s="6">
        <f t="shared" si="2"/>
        <v>0.61383186145200141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x14ac:dyDescent="0.2">
      <c r="A27" s="19"/>
      <c r="B27" s="4"/>
      <c r="C27" s="10" t="s">
        <v>42</v>
      </c>
      <c r="D27" s="10"/>
      <c r="E27" s="15">
        <v>27164</v>
      </c>
      <c r="F27" s="7">
        <v>7796</v>
      </c>
      <c r="G27" s="6">
        <f t="shared" si="0"/>
        <v>0.28699749668679136</v>
      </c>
      <c r="I27" s="15">
        <v>27078</v>
      </c>
      <c r="J27" s="7">
        <v>7851</v>
      </c>
      <c r="K27" s="6">
        <f t="shared" si="2"/>
        <v>0.289940172834035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x14ac:dyDescent="0.2">
      <c r="A28" s="19"/>
      <c r="B28" s="4"/>
      <c r="C28" s="10" t="s">
        <v>41</v>
      </c>
      <c r="D28" s="10"/>
      <c r="E28" s="15">
        <v>5134</v>
      </c>
      <c r="F28" s="7">
        <v>3638</v>
      </c>
      <c r="G28" s="6">
        <f t="shared" si="0"/>
        <v>0.70860927152317876</v>
      </c>
      <c r="I28" s="15">
        <v>5391</v>
      </c>
      <c r="J28" s="7">
        <v>1801</v>
      </c>
      <c r="K28" s="6">
        <f t="shared" si="2"/>
        <v>0.33407531070302354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x14ac:dyDescent="0.2">
      <c r="A29" s="19"/>
      <c r="B29" s="4"/>
      <c r="C29" s="10" t="s">
        <v>40</v>
      </c>
      <c r="D29" s="10"/>
      <c r="E29" s="15">
        <v>65267</v>
      </c>
      <c r="F29" s="7">
        <v>14810</v>
      </c>
      <c r="G29" s="6">
        <f t="shared" si="0"/>
        <v>0.22691406070449077</v>
      </c>
      <c r="I29" s="15">
        <v>67185</v>
      </c>
      <c r="J29" s="7">
        <v>17585</v>
      </c>
      <c r="K29" s="6">
        <f t="shared" si="2"/>
        <v>0.26173997171987795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x14ac:dyDescent="0.2">
      <c r="A30" s="19"/>
      <c r="B30" s="4"/>
      <c r="C30" s="10" t="s">
        <v>39</v>
      </c>
      <c r="D30" s="10"/>
      <c r="E30" s="15">
        <v>13403</v>
      </c>
      <c r="F30" s="7">
        <v>6893</v>
      </c>
      <c r="G30" s="6">
        <f t="shared" si="0"/>
        <v>0.51428784600462585</v>
      </c>
      <c r="I30" s="15">
        <v>13114</v>
      </c>
      <c r="J30" s="7">
        <v>5290</v>
      </c>
      <c r="K30" s="6">
        <f t="shared" si="2"/>
        <v>0.40338569467744395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x14ac:dyDescent="0.2">
      <c r="A31" s="28" t="s">
        <v>38</v>
      </c>
      <c r="B31" s="26"/>
      <c r="C31" s="19"/>
      <c r="D31" s="19"/>
      <c r="E31" s="20"/>
      <c r="F31" s="20"/>
      <c r="G31" s="6"/>
      <c r="I31" s="20"/>
      <c r="J31" s="20"/>
      <c r="K31" s="6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x14ac:dyDescent="0.2">
      <c r="A32" s="10"/>
      <c r="B32" s="5"/>
      <c r="C32" s="19" t="s">
        <v>37</v>
      </c>
      <c r="D32" s="10"/>
      <c r="E32" s="8">
        <v>2273419</v>
      </c>
      <c r="F32" s="7">
        <v>1498781</v>
      </c>
      <c r="G32" s="6">
        <f>F32/E32</f>
        <v>0.65926298671736272</v>
      </c>
      <c r="I32" s="8">
        <v>2176940</v>
      </c>
      <c r="J32" s="7">
        <v>1399094</v>
      </c>
      <c r="K32" s="6">
        <f>J32/I32</f>
        <v>0.64268836072652435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x14ac:dyDescent="0.2">
      <c r="A33" s="10"/>
      <c r="B33" s="5"/>
      <c r="C33" s="19" t="s">
        <v>36</v>
      </c>
      <c r="D33" s="10"/>
      <c r="E33" s="8">
        <f>SUM(E35:E37,E40:E54)</f>
        <v>2133609</v>
      </c>
      <c r="F33" s="7">
        <f>SUM(F35,F36,F37,F40:F54)</f>
        <v>1421681</v>
      </c>
      <c r="G33" s="6">
        <f>F33/E33</f>
        <v>0.66632686682517739</v>
      </c>
      <c r="I33" s="8">
        <f>SUM(I35:I37,I40:I54)</f>
        <v>2037899</v>
      </c>
      <c r="J33" s="7">
        <f>SUM(J35,J36,J37,J40:J54)</f>
        <v>1326326</v>
      </c>
      <c r="K33" s="6">
        <f>J33/I33</f>
        <v>0.65083009511266265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x14ac:dyDescent="0.2">
      <c r="A34" s="10"/>
      <c r="B34" s="5"/>
      <c r="C34" s="19" t="s">
        <v>35</v>
      </c>
      <c r="D34" s="10"/>
      <c r="E34" s="27">
        <f>E33/E32</f>
        <v>0.93850231743466561</v>
      </c>
      <c r="F34" s="27">
        <f>F33/F32</f>
        <v>0.94855819495977067</v>
      </c>
      <c r="G34" s="6"/>
      <c r="I34" s="27">
        <f>I33/I32</f>
        <v>0.93613007248706903</v>
      </c>
      <c r="J34" s="27">
        <f>J33/J32</f>
        <v>0.94798919872431731</v>
      </c>
      <c r="K34" s="6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x14ac:dyDescent="0.2">
      <c r="A35" s="11"/>
      <c r="B35" s="26"/>
      <c r="C35" s="5" t="s">
        <v>34</v>
      </c>
      <c r="D35" s="9"/>
      <c r="E35" s="8">
        <v>585602</v>
      </c>
      <c r="F35" s="7">
        <v>392887</v>
      </c>
      <c r="G35" s="6">
        <f t="shared" ref="G35:G37" si="3">F35/E35</f>
        <v>0.67091130153244016</v>
      </c>
      <c r="I35" s="8">
        <v>555157</v>
      </c>
      <c r="J35" s="7">
        <v>360012</v>
      </c>
      <c r="K35" s="6">
        <f t="shared" ref="K35:K37" si="4">J35/I35</f>
        <v>0.64848682444785888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40" x14ac:dyDescent="0.2">
      <c r="A36" s="11"/>
      <c r="B36" s="26"/>
      <c r="C36" s="5" t="s">
        <v>33</v>
      </c>
      <c r="D36" s="9"/>
      <c r="E36" s="8">
        <v>82139</v>
      </c>
      <c r="F36" s="7">
        <v>51973</v>
      </c>
      <c r="G36" s="6">
        <f t="shared" si="3"/>
        <v>0.63274449408928768</v>
      </c>
      <c r="I36" s="8">
        <v>79557</v>
      </c>
      <c r="J36" s="7">
        <v>50381</v>
      </c>
      <c r="K36" s="6">
        <f t="shared" si="4"/>
        <v>0.63326922835199917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22.5" x14ac:dyDescent="0.2">
      <c r="A37" s="10"/>
      <c r="B37" s="5"/>
      <c r="C37" s="4" t="s">
        <v>32</v>
      </c>
      <c r="D37" s="9"/>
      <c r="E37" s="8">
        <v>104723</v>
      </c>
      <c r="F37" s="7">
        <v>30316</v>
      </c>
      <c r="G37" s="6">
        <f t="shared" si="3"/>
        <v>0.28948750513258786</v>
      </c>
      <c r="I37" s="8">
        <v>102215</v>
      </c>
      <c r="J37" s="7">
        <v>29472</v>
      </c>
      <c r="K37" s="6">
        <f t="shared" si="4"/>
        <v>0.28833341486083258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1:40" x14ac:dyDescent="0.2">
      <c r="A38" s="79"/>
      <c r="B38" s="79"/>
      <c r="C38" s="53"/>
      <c r="D38" s="53"/>
      <c r="E38" s="83">
        <v>2008</v>
      </c>
      <c r="F38" s="83"/>
      <c r="G38" s="83"/>
      <c r="H38" s="53"/>
      <c r="I38" s="83">
        <v>2007</v>
      </c>
      <c r="J38" s="83"/>
      <c r="K38" s="83"/>
      <c r="L38" s="53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33.75" x14ac:dyDescent="0.2">
      <c r="A39" s="82" t="s">
        <v>66</v>
      </c>
      <c r="B39" s="82"/>
      <c r="C39" s="82"/>
      <c r="D39" s="82"/>
      <c r="E39" s="45" t="s">
        <v>65</v>
      </c>
      <c r="F39" s="80" t="s">
        <v>64</v>
      </c>
      <c r="G39" s="45" t="s">
        <v>63</v>
      </c>
      <c r="H39" s="21"/>
      <c r="I39" s="45" t="s">
        <v>65</v>
      </c>
      <c r="J39" s="80" t="s">
        <v>64</v>
      </c>
      <c r="K39" s="45" t="s">
        <v>63</v>
      </c>
      <c r="L39" s="21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x14ac:dyDescent="0.2">
      <c r="B40" s="3"/>
      <c r="C40" s="4" t="s">
        <v>31</v>
      </c>
      <c r="E40" s="25">
        <v>152093</v>
      </c>
      <c r="F40" s="25">
        <v>86595</v>
      </c>
      <c r="G40" s="6">
        <f t="shared" ref="G40:G54" si="5">F40/E40</f>
        <v>0.56935559164458582</v>
      </c>
      <c r="I40" s="25">
        <v>155776</v>
      </c>
      <c r="J40" s="25">
        <v>89967</v>
      </c>
      <c r="K40" s="6">
        <f t="shared" ref="K40:K54" si="6">J40/I40</f>
        <v>0.57754082785538208</v>
      </c>
    </row>
    <row r="41" spans="1:40" x14ac:dyDescent="0.2">
      <c r="B41" s="3"/>
      <c r="C41" s="4" t="s">
        <v>30</v>
      </c>
      <c r="E41" s="25">
        <v>84736</v>
      </c>
      <c r="F41" s="25">
        <v>51483</v>
      </c>
      <c r="G41" s="6">
        <f t="shared" si="5"/>
        <v>0.60756939199395765</v>
      </c>
      <c r="I41" s="25">
        <v>85315</v>
      </c>
      <c r="J41" s="25">
        <v>52303</v>
      </c>
      <c r="K41" s="6">
        <f t="shared" si="6"/>
        <v>0.61305749282072319</v>
      </c>
    </row>
    <row r="42" spans="1:40" x14ac:dyDescent="0.2">
      <c r="A42" s="10"/>
      <c r="B42" s="5"/>
      <c r="C42" s="5" t="s">
        <v>29</v>
      </c>
      <c r="D42" s="9"/>
      <c r="E42" s="8">
        <v>3667</v>
      </c>
      <c r="F42" s="15">
        <v>1579</v>
      </c>
      <c r="G42" s="6">
        <f t="shared" si="5"/>
        <v>0.43059721843468773</v>
      </c>
      <c r="I42" s="8">
        <v>3765</v>
      </c>
      <c r="J42" s="15">
        <v>1612</v>
      </c>
      <c r="K42" s="6">
        <f t="shared" si="6"/>
        <v>0.42815405046480742</v>
      </c>
    </row>
    <row r="43" spans="1:40" x14ac:dyDescent="0.2">
      <c r="A43" s="10"/>
      <c r="B43" s="5"/>
      <c r="C43" s="5" t="s">
        <v>28</v>
      </c>
      <c r="D43" s="9"/>
      <c r="E43" s="8">
        <v>60725</v>
      </c>
      <c r="F43" s="15">
        <v>37909</v>
      </c>
      <c r="G43" s="6">
        <f t="shared" si="5"/>
        <v>0.62427336352408402</v>
      </c>
      <c r="I43" s="8">
        <v>60779</v>
      </c>
      <c r="J43" s="15">
        <v>39288</v>
      </c>
      <c r="K43" s="6">
        <f t="shared" si="6"/>
        <v>0.64640747626647366</v>
      </c>
    </row>
    <row r="44" spans="1:40" x14ac:dyDescent="0.2">
      <c r="A44" s="10"/>
      <c r="B44" s="5"/>
      <c r="C44" s="5" t="s">
        <v>27</v>
      </c>
      <c r="D44" s="9"/>
      <c r="E44" s="8">
        <v>389148</v>
      </c>
      <c r="F44" s="15">
        <v>351477</v>
      </c>
      <c r="G44" s="6">
        <f t="shared" si="5"/>
        <v>0.90319621326590394</v>
      </c>
      <c r="I44" s="8">
        <v>345546</v>
      </c>
      <c r="J44" s="15">
        <v>304968</v>
      </c>
      <c r="K44" s="6">
        <f t="shared" si="6"/>
        <v>0.88256845687694263</v>
      </c>
    </row>
    <row r="45" spans="1:40" x14ac:dyDescent="0.2">
      <c r="A45" s="10"/>
      <c r="B45" s="5"/>
      <c r="C45" s="5" t="s">
        <v>71</v>
      </c>
      <c r="D45" s="9"/>
      <c r="E45" s="8">
        <v>301363</v>
      </c>
      <c r="F45" s="15">
        <v>232941</v>
      </c>
      <c r="G45" s="6">
        <f t="shared" si="5"/>
        <v>0.77295819327521964</v>
      </c>
      <c r="I45" s="8">
        <v>289632</v>
      </c>
      <c r="J45" s="15">
        <v>223107</v>
      </c>
      <c r="K45" s="6">
        <f t="shared" si="6"/>
        <v>0.77031198210142526</v>
      </c>
    </row>
    <row r="46" spans="1:40" x14ac:dyDescent="0.2">
      <c r="A46" s="10"/>
      <c r="B46" s="5"/>
      <c r="C46" s="5" t="s">
        <v>26</v>
      </c>
      <c r="D46" s="10"/>
      <c r="E46" s="15">
        <v>45950</v>
      </c>
      <c r="F46" s="7">
        <v>39475</v>
      </c>
      <c r="G46" s="6">
        <f t="shared" si="5"/>
        <v>0.85908596300326445</v>
      </c>
      <c r="I46" s="15">
        <v>43096</v>
      </c>
      <c r="J46" s="7">
        <v>34354</v>
      </c>
      <c r="K46" s="6">
        <f t="shared" si="6"/>
        <v>0.79715054761462778</v>
      </c>
    </row>
    <row r="47" spans="1:40" x14ac:dyDescent="0.2">
      <c r="A47" s="10"/>
      <c r="B47" s="5"/>
      <c r="C47" s="5" t="s">
        <v>25</v>
      </c>
      <c r="D47" s="10"/>
      <c r="E47" s="15">
        <v>1780</v>
      </c>
      <c r="F47" s="7">
        <v>624</v>
      </c>
      <c r="G47" s="6">
        <f t="shared" si="5"/>
        <v>0.35056179775280899</v>
      </c>
      <c r="I47" s="15">
        <v>1844</v>
      </c>
      <c r="J47" s="7">
        <v>657</v>
      </c>
      <c r="K47" s="6">
        <f t="shared" si="6"/>
        <v>0.35629067245119306</v>
      </c>
    </row>
    <row r="48" spans="1:40" x14ac:dyDescent="0.2">
      <c r="A48" s="10"/>
      <c r="B48" s="5"/>
      <c r="C48" s="5" t="s">
        <v>24</v>
      </c>
      <c r="D48" s="10"/>
      <c r="E48" s="15">
        <v>33673</v>
      </c>
      <c r="F48" s="7">
        <v>20079</v>
      </c>
      <c r="G48" s="6">
        <f t="shared" si="5"/>
        <v>0.59629376651916965</v>
      </c>
      <c r="I48" s="15">
        <v>33013</v>
      </c>
      <c r="J48" s="7">
        <v>19358</v>
      </c>
      <c r="K48" s="6">
        <f t="shared" si="6"/>
        <v>0.58637506436858211</v>
      </c>
    </row>
    <row r="49" spans="1:11" x14ac:dyDescent="0.2">
      <c r="A49" s="10"/>
      <c r="B49" s="5"/>
      <c r="C49" s="5" t="s">
        <v>23</v>
      </c>
      <c r="D49" s="10"/>
      <c r="E49" s="15">
        <v>32855</v>
      </c>
      <c r="F49" s="7">
        <v>21488</v>
      </c>
      <c r="G49" s="6">
        <f t="shared" si="5"/>
        <v>0.65402526251712068</v>
      </c>
      <c r="I49" s="15">
        <v>31410</v>
      </c>
      <c r="J49" s="7">
        <v>19833</v>
      </c>
      <c r="K49" s="6">
        <f t="shared" si="6"/>
        <v>0.63142311365807069</v>
      </c>
    </row>
    <row r="50" spans="1:11" x14ac:dyDescent="0.2">
      <c r="A50" s="10"/>
      <c r="B50" s="5"/>
      <c r="C50" s="5" t="s">
        <v>22</v>
      </c>
      <c r="D50" s="10"/>
      <c r="E50" s="15">
        <v>31056</v>
      </c>
      <c r="F50" s="7">
        <v>12556</v>
      </c>
      <c r="G50" s="6">
        <f t="shared" si="5"/>
        <v>0.40430190623390005</v>
      </c>
      <c r="I50" s="15">
        <v>31871</v>
      </c>
      <c r="J50" s="7">
        <v>13339</v>
      </c>
      <c r="K50" s="6">
        <f t="shared" si="6"/>
        <v>0.4185309529038938</v>
      </c>
    </row>
    <row r="51" spans="1:11" x14ac:dyDescent="0.2">
      <c r="A51" s="10"/>
      <c r="B51" s="5"/>
      <c r="C51" s="5" t="s">
        <v>21</v>
      </c>
      <c r="D51" s="10"/>
      <c r="E51" s="15">
        <v>1299</v>
      </c>
      <c r="F51" s="7">
        <v>1269</v>
      </c>
      <c r="G51" s="6">
        <f t="shared" si="5"/>
        <v>0.97690531177829099</v>
      </c>
      <c r="I51" s="15">
        <v>1322</v>
      </c>
      <c r="J51" s="7">
        <v>1347</v>
      </c>
      <c r="K51" s="6">
        <f t="shared" si="6"/>
        <v>1.018910741301059</v>
      </c>
    </row>
    <row r="52" spans="1:11" x14ac:dyDescent="0.2">
      <c r="A52" s="10"/>
      <c r="B52" s="5"/>
      <c r="C52" s="5" t="s">
        <v>20</v>
      </c>
      <c r="D52" s="10"/>
      <c r="E52" s="15">
        <v>101311</v>
      </c>
      <c r="F52" s="7">
        <v>43427</v>
      </c>
      <c r="G52" s="6">
        <f t="shared" si="5"/>
        <v>0.42865039334326971</v>
      </c>
      <c r="I52" s="15">
        <v>98953</v>
      </c>
      <c r="J52" s="7">
        <v>40103</v>
      </c>
      <c r="K52" s="6">
        <f t="shared" si="6"/>
        <v>0.40527321051408244</v>
      </c>
    </row>
    <row r="53" spans="1:11" x14ac:dyDescent="0.2">
      <c r="A53" s="10"/>
      <c r="B53" s="5"/>
      <c r="C53" s="5" t="s">
        <v>19</v>
      </c>
      <c r="D53" s="9"/>
      <c r="E53" s="8">
        <v>86409</v>
      </c>
      <c r="F53" s="7">
        <v>38244</v>
      </c>
      <c r="G53" s="6">
        <f t="shared" si="5"/>
        <v>0.44259278547373537</v>
      </c>
      <c r="I53" s="8">
        <v>84261</v>
      </c>
      <c r="J53" s="7">
        <v>38803</v>
      </c>
      <c r="K53" s="6">
        <f t="shared" si="6"/>
        <v>0.46050960705427185</v>
      </c>
    </row>
    <row r="54" spans="1:11" x14ac:dyDescent="0.2">
      <c r="A54" s="10"/>
      <c r="B54" s="5"/>
      <c r="C54" s="5" t="s">
        <v>18</v>
      </c>
      <c r="D54" s="9"/>
      <c r="E54" s="15">
        <v>35080</v>
      </c>
      <c r="F54" s="7">
        <v>7359</v>
      </c>
      <c r="G54" s="6">
        <f t="shared" si="5"/>
        <v>0.20977765108323831</v>
      </c>
      <c r="I54" s="15">
        <v>34387</v>
      </c>
      <c r="J54" s="7">
        <v>7422</v>
      </c>
      <c r="K54" s="6">
        <f t="shared" si="6"/>
        <v>0.21583738040538575</v>
      </c>
    </row>
    <row r="55" spans="1:11" x14ac:dyDescent="0.2">
      <c r="A55" s="18" t="s">
        <v>17</v>
      </c>
      <c r="B55" s="17"/>
      <c r="C55" s="18"/>
      <c r="D55" s="10"/>
      <c r="E55" s="20"/>
      <c r="F55" s="20"/>
      <c r="G55" s="6"/>
      <c r="I55" s="20"/>
      <c r="J55" s="20"/>
      <c r="K55" s="6"/>
    </row>
    <row r="56" spans="1:11" x14ac:dyDescent="0.2">
      <c r="A56" s="10"/>
      <c r="B56" s="5"/>
      <c r="C56" s="19" t="s">
        <v>16</v>
      </c>
      <c r="D56" s="10"/>
      <c r="E56" s="15">
        <v>6347655</v>
      </c>
      <c r="F56" s="15">
        <v>3773786</v>
      </c>
      <c r="G56" s="6">
        <f>F56/E56</f>
        <v>0.59451655768941447</v>
      </c>
      <c r="I56" s="15">
        <v>6134091</v>
      </c>
      <c r="J56" s="15">
        <v>3736623</v>
      </c>
      <c r="K56" s="6">
        <f>J56/I56</f>
        <v>0.60915676014587983</v>
      </c>
    </row>
    <row r="57" spans="1:11" x14ac:dyDescent="0.2">
      <c r="A57" s="10"/>
      <c r="B57" s="5"/>
      <c r="C57" s="19" t="s">
        <v>15</v>
      </c>
      <c r="D57" s="10"/>
      <c r="E57" s="15">
        <f>SUM(E59:E73)</f>
        <v>3102416</v>
      </c>
      <c r="F57" s="15">
        <f>SUM(F59:F73)</f>
        <v>2753302</v>
      </c>
      <c r="G57" s="6">
        <f>F57/E57</f>
        <v>0.88747028122598648</v>
      </c>
      <c r="I57" s="15">
        <f>SUM(I59:I73)</f>
        <v>2979387</v>
      </c>
      <c r="J57" s="15">
        <f>SUM(J59:J73)</f>
        <v>2731372</v>
      </c>
      <c r="K57" s="6">
        <f>J57/I57</f>
        <v>0.91675636632636182</v>
      </c>
    </row>
    <row r="58" spans="1:11" x14ac:dyDescent="0.2">
      <c r="A58" s="10"/>
      <c r="B58" s="5"/>
      <c r="C58" s="19" t="s">
        <v>14</v>
      </c>
      <c r="D58" s="10"/>
      <c r="E58" s="6">
        <f>E57/E56</f>
        <v>0.48874993993844973</v>
      </c>
      <c r="F58" s="6">
        <f>F57/F56</f>
        <v>0.72958615035404761</v>
      </c>
      <c r="G58" s="6"/>
      <c r="I58" s="6">
        <f>I57/I56</f>
        <v>0.48570961858896455</v>
      </c>
      <c r="J58" s="6">
        <f>J57/J56</f>
        <v>0.7309733949611722</v>
      </c>
      <c r="K58" s="6"/>
    </row>
    <row r="59" spans="1:11" x14ac:dyDescent="0.2">
      <c r="A59" s="18"/>
      <c r="B59" s="17"/>
      <c r="C59" s="5" t="s">
        <v>13</v>
      </c>
      <c r="D59" s="10"/>
      <c r="E59" s="13">
        <v>631808</v>
      </c>
      <c r="F59" s="16">
        <v>602717</v>
      </c>
      <c r="G59" s="6">
        <f t="shared" ref="G59:G71" si="7">F59/E59</f>
        <v>0.95395594864262556</v>
      </c>
      <c r="I59" s="13">
        <v>594141</v>
      </c>
      <c r="J59" s="16">
        <v>571552</v>
      </c>
      <c r="K59" s="6">
        <f t="shared" ref="K59:K71" si="8">J59/I59</f>
        <v>0.961980405324662</v>
      </c>
    </row>
    <row r="60" spans="1:11" x14ac:dyDescent="0.2">
      <c r="A60" s="18"/>
      <c r="B60" s="17"/>
      <c r="C60" s="5" t="s">
        <v>12</v>
      </c>
      <c r="D60" s="10"/>
      <c r="E60" s="8">
        <v>1185472</v>
      </c>
      <c r="F60" s="7">
        <v>1363358</v>
      </c>
      <c r="G60" s="6">
        <f t="shared" si="7"/>
        <v>1.150054999190196</v>
      </c>
      <c r="I60" s="8">
        <v>1142269</v>
      </c>
      <c r="J60" s="7">
        <v>1395706</v>
      </c>
      <c r="K60" s="6">
        <f t="shared" si="8"/>
        <v>1.221871555649326</v>
      </c>
    </row>
    <row r="61" spans="1:11" x14ac:dyDescent="0.2">
      <c r="A61" s="18"/>
      <c r="B61" s="17"/>
      <c r="C61" s="5" t="s">
        <v>11</v>
      </c>
      <c r="D61" s="10"/>
      <c r="E61" s="13">
        <v>67827</v>
      </c>
      <c r="F61" s="16">
        <v>44166</v>
      </c>
      <c r="G61" s="6">
        <f t="shared" si="7"/>
        <v>0.65115661904551281</v>
      </c>
      <c r="I61" s="13">
        <v>66129</v>
      </c>
      <c r="J61" s="16">
        <v>46054</v>
      </c>
      <c r="K61" s="6">
        <f t="shared" si="8"/>
        <v>0.69642668118374695</v>
      </c>
    </row>
    <row r="62" spans="1:11" ht="22.5" x14ac:dyDescent="0.2">
      <c r="A62" s="18"/>
      <c r="B62" s="17"/>
      <c r="C62" s="4" t="s">
        <v>72</v>
      </c>
      <c r="D62" s="10"/>
      <c r="E62" s="13">
        <v>92658</v>
      </c>
      <c r="F62" s="16">
        <v>82033</v>
      </c>
      <c r="G62" s="56">
        <f t="shared" si="7"/>
        <v>0.88533100218006</v>
      </c>
      <c r="I62" s="13">
        <v>89293</v>
      </c>
      <c r="J62" s="16">
        <v>77968</v>
      </c>
      <c r="K62" s="56">
        <f t="shared" si="8"/>
        <v>0.87317034929949711</v>
      </c>
    </row>
    <row r="63" spans="1:11" x14ac:dyDescent="0.2">
      <c r="A63" s="10"/>
      <c r="B63" s="5"/>
      <c r="C63" s="5" t="s">
        <v>10</v>
      </c>
      <c r="D63" s="10"/>
      <c r="E63" s="8">
        <v>110153</v>
      </c>
      <c r="F63" s="7">
        <v>7410</v>
      </c>
      <c r="G63" s="6">
        <f t="shared" si="7"/>
        <v>6.7270069811988784E-2</v>
      </c>
      <c r="I63" s="8">
        <v>109967</v>
      </c>
      <c r="J63" s="7">
        <v>8712</v>
      </c>
      <c r="K63" s="6">
        <f t="shared" si="8"/>
        <v>7.9223767130139039E-2</v>
      </c>
    </row>
    <row r="64" spans="1:11" x14ac:dyDescent="0.2">
      <c r="A64" s="10"/>
      <c r="B64" s="5"/>
      <c r="C64" s="5" t="s">
        <v>9</v>
      </c>
      <c r="D64" s="10"/>
      <c r="E64" s="8">
        <v>27106</v>
      </c>
      <c r="F64" s="7">
        <v>29393</v>
      </c>
      <c r="G64" s="6">
        <f t="shared" si="7"/>
        <v>1.084372463661182</v>
      </c>
      <c r="I64" s="8">
        <v>25769</v>
      </c>
      <c r="J64" s="7">
        <v>17403</v>
      </c>
      <c r="K64" s="6">
        <f t="shared" si="8"/>
        <v>0.67534634638519153</v>
      </c>
    </row>
    <row r="65" spans="1:11" x14ac:dyDescent="0.2">
      <c r="A65" s="10"/>
      <c r="B65" s="5"/>
      <c r="C65" s="5" t="s">
        <v>8</v>
      </c>
      <c r="D65" s="10"/>
      <c r="E65" s="8">
        <v>508661</v>
      </c>
      <c r="F65" s="7">
        <v>345558</v>
      </c>
      <c r="G65" s="6">
        <f t="shared" si="7"/>
        <v>0.67934832825791636</v>
      </c>
      <c r="I65" s="8">
        <v>494869</v>
      </c>
      <c r="J65" s="7">
        <v>342559</v>
      </c>
      <c r="K65" s="6">
        <f t="shared" si="8"/>
        <v>0.69222157783170901</v>
      </c>
    </row>
    <row r="66" spans="1:11" x14ac:dyDescent="0.2">
      <c r="A66" s="10"/>
      <c r="B66" s="5"/>
      <c r="C66" s="14" t="s">
        <v>7</v>
      </c>
      <c r="D66" s="10"/>
      <c r="E66" s="8">
        <v>12560</v>
      </c>
      <c r="F66" s="7">
        <v>3534</v>
      </c>
      <c r="G66" s="6">
        <f t="shared" si="7"/>
        <v>0.28136942675159238</v>
      </c>
      <c r="I66" s="8">
        <v>11978</v>
      </c>
      <c r="J66" s="7">
        <v>3867</v>
      </c>
      <c r="K66" s="6">
        <f t="shared" si="8"/>
        <v>0.32284187677408582</v>
      </c>
    </row>
    <row r="67" spans="1:11" x14ac:dyDescent="0.2">
      <c r="A67" s="10"/>
      <c r="B67" s="5"/>
      <c r="C67" s="14" t="s">
        <v>6</v>
      </c>
      <c r="D67" s="10"/>
      <c r="E67" s="8">
        <v>217288</v>
      </c>
      <c r="F67" s="7">
        <v>171886</v>
      </c>
      <c r="G67" s="6">
        <f t="shared" si="7"/>
        <v>0.79105150767644783</v>
      </c>
      <c r="I67" s="8">
        <v>203303</v>
      </c>
      <c r="J67" s="7">
        <v>166222</v>
      </c>
      <c r="K67" s="6">
        <f t="shared" si="8"/>
        <v>0.81760721681431159</v>
      </c>
    </row>
    <row r="68" spans="1:11" x14ac:dyDescent="0.2">
      <c r="A68" s="10"/>
      <c r="B68" s="5"/>
      <c r="C68" s="5" t="s">
        <v>5</v>
      </c>
      <c r="D68" s="10"/>
      <c r="E68" s="8">
        <v>30579</v>
      </c>
      <c r="F68" s="7">
        <v>13200</v>
      </c>
      <c r="G68" s="6">
        <f t="shared" si="7"/>
        <v>0.43166879230844696</v>
      </c>
      <c r="I68" s="8">
        <v>29685</v>
      </c>
      <c r="J68" s="7">
        <v>14261</v>
      </c>
      <c r="K68" s="6">
        <f t="shared" si="8"/>
        <v>0.48041098197742965</v>
      </c>
    </row>
    <row r="69" spans="1:11" x14ac:dyDescent="0.2">
      <c r="A69" s="10"/>
      <c r="B69" s="5"/>
      <c r="C69" s="4" t="s">
        <v>4</v>
      </c>
      <c r="D69" s="10"/>
      <c r="E69" s="8">
        <v>24546</v>
      </c>
      <c r="F69" s="7">
        <v>9261</v>
      </c>
      <c r="G69" s="6">
        <f t="shared" si="7"/>
        <v>0.37729161574187242</v>
      </c>
      <c r="I69" s="8">
        <v>24013</v>
      </c>
      <c r="J69" s="7">
        <v>8853</v>
      </c>
      <c r="K69" s="6">
        <f t="shared" si="8"/>
        <v>0.36867530087869071</v>
      </c>
    </row>
    <row r="70" spans="1:11" x14ac:dyDescent="0.2">
      <c r="A70" s="10"/>
      <c r="B70" s="5"/>
      <c r="C70" s="4" t="s">
        <v>3</v>
      </c>
      <c r="D70" s="10"/>
      <c r="E70" s="13">
        <v>98424</v>
      </c>
      <c r="F70" s="12">
        <v>36728</v>
      </c>
      <c r="G70" s="6">
        <f t="shared" si="7"/>
        <v>0.37316101763797449</v>
      </c>
      <c r="I70" s="13">
        <v>95513</v>
      </c>
      <c r="J70" s="12">
        <v>35336</v>
      </c>
      <c r="K70" s="6">
        <f t="shared" si="8"/>
        <v>0.36996011014207492</v>
      </c>
    </row>
    <row r="71" spans="1:11" x14ac:dyDescent="0.2">
      <c r="A71" s="10"/>
      <c r="B71" s="5"/>
      <c r="C71" s="4" t="s">
        <v>2</v>
      </c>
      <c r="D71" s="10"/>
      <c r="E71" s="13">
        <v>453</v>
      </c>
      <c r="F71" s="12">
        <v>153</v>
      </c>
      <c r="G71" s="6">
        <f t="shared" si="7"/>
        <v>0.33774834437086093</v>
      </c>
      <c r="I71" s="13">
        <v>453</v>
      </c>
      <c r="J71" s="12">
        <v>172</v>
      </c>
      <c r="K71" s="6">
        <f t="shared" si="8"/>
        <v>0.37969094922737306</v>
      </c>
    </row>
    <row r="72" spans="1:11" x14ac:dyDescent="0.2">
      <c r="A72" s="11"/>
      <c r="B72" s="5"/>
      <c r="C72" s="4" t="s">
        <v>1</v>
      </c>
      <c r="D72" s="9"/>
      <c r="E72" s="8">
        <v>29348</v>
      </c>
      <c r="F72" s="7">
        <v>9943</v>
      </c>
      <c r="G72" s="6">
        <f>F72/E72</f>
        <v>0.33879651083549134</v>
      </c>
      <c r="I72" s="8">
        <v>28224</v>
      </c>
      <c r="J72" s="7">
        <v>10323</v>
      </c>
      <c r="K72" s="6">
        <f>J72/I72</f>
        <v>0.36575255102040816</v>
      </c>
    </row>
    <row r="73" spans="1:11" x14ac:dyDescent="0.2">
      <c r="A73" s="10"/>
      <c r="B73" s="5"/>
      <c r="C73" s="4" t="s">
        <v>0</v>
      </c>
      <c r="D73" s="9"/>
      <c r="E73" s="8">
        <v>65533</v>
      </c>
      <c r="F73" s="7">
        <v>33962</v>
      </c>
      <c r="G73" s="6">
        <f>F73/E73</f>
        <v>0.51824271740954941</v>
      </c>
      <c r="I73" s="8">
        <v>63781</v>
      </c>
      <c r="J73" s="7">
        <v>32384</v>
      </c>
      <c r="K73" s="6">
        <f>J73/I73</f>
        <v>0.50773741396340599</v>
      </c>
    </row>
  </sheetData>
  <mergeCells count="6">
    <mergeCell ref="E3:G3"/>
    <mergeCell ref="A4:D4"/>
    <mergeCell ref="E38:G38"/>
    <mergeCell ref="A39:D39"/>
    <mergeCell ref="I3:K3"/>
    <mergeCell ref="I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2009-16 Comparable Categories</vt:lpstr>
      <vt:lpstr>Older Comparable Categories</vt:lpstr>
      <vt:lpstr>'2009-16 Comparable Categories'!Print_Area</vt:lpstr>
      <vt:lpstr>'2009-16 Comparable Categories'!Print_Titles</vt:lpstr>
    </vt:vector>
  </TitlesOfParts>
  <Company>Bureau of Labor Statistics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passero_b</dc:creator>
  <cp:lastModifiedBy>Wilson, Taylor - BLS</cp:lastModifiedBy>
  <cp:lastPrinted>2016-09-28T18:51:12Z</cp:lastPrinted>
  <dcterms:created xsi:type="dcterms:W3CDTF">2011-09-30T15:05:10Z</dcterms:created>
  <dcterms:modified xsi:type="dcterms:W3CDTF">2017-09-08T15:39:53Z</dcterms:modified>
</cp:coreProperties>
</file>